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Ин" sheetId="1" r:id="rId1"/>
    <sheet name="ИП" sheetId="2" r:id="rId2"/>
    <sheet name="С1" sheetId="3" r:id="rId3"/>
    <sheet name="С2" sheetId="4" r:id="rId4"/>
    <sheet name="С3" sheetId="5" r:id="rId5"/>
    <sheet name="С4" sheetId="6" r:id="rId6"/>
    <sheet name="Г1" sheetId="7" r:id="rId7"/>
    <sheet name="Г2" sheetId="8" r:id="rId8"/>
    <sheet name="Г3" sheetId="9" r:id="rId9"/>
    <sheet name="Г4" sheetId="10" r:id="rId10"/>
    <sheet name="Г5" sheetId="11" r:id="rId11"/>
    <sheet name="Г6" sheetId="12" r:id="rId12"/>
    <sheet name="Г7" sheetId="13" r:id="rId13"/>
    <sheet name="Г8" sheetId="14" r:id="rId14"/>
    <sheet name="Г9" sheetId="15" r:id="rId15"/>
    <sheet name="Г10" sheetId="16" r:id="rId16"/>
    <sheet name="Г11" sheetId="17" r:id="rId17"/>
    <sheet name="Г12" sheetId="18" r:id="rId18"/>
    <sheet name="Г13" sheetId="19" r:id="rId19"/>
    <sheet name="Г14" sheetId="20" r:id="rId20"/>
    <sheet name="Г15" sheetId="21" r:id="rId21"/>
    <sheet name="Г16" sheetId="22" r:id="rId22"/>
    <sheet name="Г17" sheetId="23" r:id="rId23"/>
    <sheet name="Г18" sheetId="24" r:id="rId24"/>
    <sheet name="Г19" sheetId="25" r:id="rId25"/>
    <sheet name="Г20" sheetId="26" r:id="rId26"/>
    <sheet name="Г21" sheetId="27" r:id="rId27"/>
    <sheet name="Г22" sheetId="28" r:id="rId28"/>
    <sheet name="Г23" sheetId="29" r:id="rId29"/>
    <sheet name="Г24" sheetId="30" r:id="rId30"/>
    <sheet name="Г25" sheetId="31" r:id="rId31"/>
  </sheets>
  <definedNames/>
  <calcPr fullCalcOnLoad="1" refMode="R1C1"/>
</workbook>
</file>

<file path=xl/sharedStrings.xml><?xml version="1.0" encoding="utf-8"?>
<sst xmlns="http://schemas.openxmlformats.org/spreadsheetml/2006/main" count="1117" uniqueCount="401">
  <si>
    <t>Дисциплина (вид туризма)</t>
  </si>
  <si>
    <t>Номер маршрутной книжки</t>
  </si>
  <si>
    <t>Название организации проводившей ТСМ** (турклуб, спортклуб, турфирма, учебное заведение и др.) с указанием административно-территориальной принадлежности</t>
  </si>
  <si>
    <t>ФИО. руководителя ТСМ (полностью)</t>
  </si>
  <si>
    <t>Домашний адрес</t>
  </si>
  <si>
    <t>Телефон</t>
  </si>
  <si>
    <t>Электронный адрес</t>
  </si>
  <si>
    <t>Название МКК рассмотревшей заявочные материалы и выпустившей команду в ТСМ</t>
  </si>
  <si>
    <t>Название МКК рассмотревшей и утвердившей отчет о ТСМ</t>
  </si>
  <si>
    <t>Наличие элементов первопрохождений на маршруте</t>
  </si>
  <si>
    <t>Изменение пофамильного или количественного состава участников ТСМ</t>
  </si>
  <si>
    <t>Прохождение не заявленных участков маршрута</t>
  </si>
  <si>
    <t>Прохождение запасных вариантов маршрута</t>
  </si>
  <si>
    <t>Прохождение маршрута вне календарного графика, утвержденного при заявке ТСМ в МКК</t>
  </si>
  <si>
    <t>Использование на маршруте средств передвижения, не оговоренных при утверждении заявленного маршрута в МКК</t>
  </si>
  <si>
    <t>Наличие несчастных случаев в команде при прохождении маршрута (травмы, обморожения и др.)</t>
  </si>
  <si>
    <t>Федерация спортивного туризма России</t>
  </si>
  <si>
    <t>Министерство молодежной политики и спорта  Республики Башкортостан</t>
  </si>
  <si>
    <t>Туристско-спортивный союз (Федерация спортивного туризма) Республики Башкортостан</t>
  </si>
  <si>
    <t>Вид программы</t>
  </si>
  <si>
    <t>Республика Башкортостан, город Уфа</t>
  </si>
  <si>
    <t>ИТОГОВЫЙ ПРОТОКОЛ</t>
  </si>
  <si>
    <t>№</t>
  </si>
  <si>
    <t>Состав группы</t>
  </si>
  <si>
    <t>Маршрут               (район, река)</t>
  </si>
  <si>
    <t>КС</t>
  </si>
  <si>
    <t xml:space="preserve">Сроки </t>
  </si>
  <si>
    <t>Показатель (критерий)</t>
  </si>
  <si>
    <t>Место</t>
  </si>
  <si>
    <t>заяв</t>
  </si>
  <si>
    <t>факт</t>
  </si>
  <si>
    <t>новизна</t>
  </si>
  <si>
    <t>Зам. гл. судьи по виду:</t>
  </si>
  <si>
    <t>Главный судья:</t>
  </si>
  <si>
    <t>Верхотуров М.А., сс1к, МСМК, г. Уфа</t>
  </si>
  <si>
    <t>Гл. секретарь по виду:</t>
  </si>
  <si>
    <t>Главный секретарь:</t>
  </si>
  <si>
    <t xml:space="preserve">Бондаренко А.В., сс1к, г. Уфа         </t>
  </si>
  <si>
    <t>безопасность</t>
  </si>
  <si>
    <t>стратегия</t>
  </si>
  <si>
    <t>тактика</t>
  </si>
  <si>
    <t>техника</t>
  </si>
  <si>
    <t>Подробная нитка маршрута с указанием общепринятых характеристик локальных препятствий (высота, к.т., первопрохождение и др.)</t>
  </si>
  <si>
    <t>Категория сложности (цифрой)</t>
  </si>
  <si>
    <t>напряженность</t>
  </si>
  <si>
    <t>Суммарный результат</t>
  </si>
  <si>
    <t>% от результата победителя</t>
  </si>
  <si>
    <t>Выполнение разряда</t>
  </si>
  <si>
    <t>сложность</t>
  </si>
  <si>
    <t>полезность</t>
  </si>
  <si>
    <t>Рукововодитель, город, проводящая организация</t>
  </si>
  <si>
    <t>Кол-во участников</t>
  </si>
  <si>
    <t>0840021411Я</t>
  </si>
  <si>
    <t>0840031411Я</t>
  </si>
  <si>
    <t>0840081411Я</t>
  </si>
  <si>
    <t>0840043411Я</t>
  </si>
  <si>
    <t>0840061411Я</t>
  </si>
  <si>
    <t>0840051411Я</t>
  </si>
  <si>
    <t>0840011411Я</t>
  </si>
  <si>
    <t>0840071411Я</t>
  </si>
  <si>
    <t>Спортивная дисциплина</t>
  </si>
  <si>
    <t>Маршрут горный (1-6 категория)</t>
  </si>
  <si>
    <t>Маршрут водный (1-6 категория) </t>
  </si>
  <si>
    <t>Маршрут комбинированный (1-6 категория) </t>
  </si>
  <si>
    <t>Маршрут лыжный (1-6 категория)   </t>
  </si>
  <si>
    <t>Маршрут на средствах передвижения (1-6 категория) </t>
  </si>
  <si>
    <t>Маршрут парусный (1-6 категория)</t>
  </si>
  <si>
    <t>Маршрут пешеходный (1-6 категория)</t>
  </si>
  <si>
    <t>Маршрут спелео (1-6 категория)</t>
  </si>
  <si>
    <t>ФИО руководителя</t>
  </si>
  <si>
    <t>кс заяв</t>
  </si>
  <si>
    <t>Судья</t>
  </si>
  <si>
    <t>ИНСТРУКЦИЯ</t>
  </si>
  <si>
    <t>Скопировать зеленую ячейку с фамилией руководителя и городом и вставить ее в голубую специальной вставкой "значения"</t>
  </si>
  <si>
    <t>1-3</t>
  </si>
  <si>
    <t>2-4</t>
  </si>
  <si>
    <t>3-5</t>
  </si>
  <si>
    <t>4-6</t>
  </si>
  <si>
    <t>ранг</t>
  </si>
  <si>
    <t>КМС</t>
  </si>
  <si>
    <t>1 разр</t>
  </si>
  <si>
    <t>2 разр</t>
  </si>
  <si>
    <t>3 разр</t>
  </si>
  <si>
    <t>к.с.</t>
  </si>
  <si>
    <t>маршрут</t>
  </si>
  <si>
    <t>Скопировать желтую ячейку со списком группы и вставить ее в розовую специальной вставкой "значения"</t>
  </si>
  <si>
    <t>Список участников ТСМ: ФИО полностью по алфавиту (в том числе и руководитель)</t>
  </si>
  <si>
    <t>Сроки проведения ТСМ в формате: д.мм – д.мм.гггг, продолжительность активной части в днях и протяженность зачетной части маршрута в километрах</t>
  </si>
  <si>
    <t>Краткая нитка маршрута (река, хребет, район), район проведения ТСМ</t>
  </si>
  <si>
    <t>Пустые строчки из итогового протокола не удалять. Выделять в левой колонке и нажав правую кнопку мыши, выбрать "скрыть"</t>
  </si>
  <si>
    <t>2014-2017</t>
  </si>
  <si>
    <t>1-2</t>
  </si>
  <si>
    <t>В случае непреднамеренного удаления нажать "отменить последнее действие".</t>
  </si>
  <si>
    <t>При работе с программой запрещается удалять строчки и столбцы на любом листе.</t>
  </si>
  <si>
    <t>В голубой ячейке встать курсором после отчества руководителя и нажать Alt+Enter</t>
  </si>
  <si>
    <t>В итоговом протоколе все строчки заполняются автоматически, после копирования справок и заполнения судейских протоколов</t>
  </si>
  <si>
    <t>Перед заполнение граф вручную в итоговом протоколе снять защиту листа на вкладке рецензирование. Ввод пароля не требуется</t>
  </si>
  <si>
    <t>Фамилия руководителя, маршрут и сроки в судейских протоколах заполняются автоматически после копирования справок</t>
  </si>
  <si>
    <t>Заполнить судейские протоколы С1, С2 и т.д. оценками судей</t>
  </si>
  <si>
    <t>Можно вручную рассортировать по порядку занятых мест команды методом переноса всей строки</t>
  </si>
  <si>
    <t>В шапке итогового протокола вручную проставить спортивный сезон (годы), квалификационный ранг и нормы выполнения разрядов, даты проведения.</t>
  </si>
  <si>
    <t>В шапке итогового протокола вручную прописать спортивную дисциплину, код и вид программы.</t>
  </si>
  <si>
    <t>Под протоколом вручную заполнить ФИО, категорию, звание зам. гл. судьи по виду, гл. секретаря по виду, гл. судьи и гл. секретаря чемпионата</t>
  </si>
  <si>
    <t>Скопировать справку (правую колонку) ТСМ вначале до списка удастников (включая его), затем все остальное</t>
  </si>
  <si>
    <t>Следить, чтобы в итоговом протоколе при большом количестве участников группы отражались все (раздвинуть строчки)</t>
  </si>
  <si>
    <t>Проверять автозаполнение итогового протокола, при появлении надписи "дело" вручную перебить цифры на листах Г1, Г2 и т.д. для соответствующей клеточки</t>
  </si>
  <si>
    <t>Список участников группы на листах Г1, Г2 и т.д. рассчитан на 30 человек, остальные строчки скрыты</t>
  </si>
  <si>
    <t>Итоговый протокол рассчитан на 25 команд, остальные строки могут быть скрыты</t>
  </si>
  <si>
    <t>Программа рассчитана на 3-4 судьи (будет работать и при 1-2 судье)</t>
  </si>
  <si>
    <t>фио, разряд, судейская категория, город</t>
  </si>
  <si>
    <t>Образец для написания: Иванов И.И.., МС, сс1к, Москва</t>
  </si>
  <si>
    <t>Программа рассчитана на 25 команд для каждого вида программы заполняется отдельно.</t>
  </si>
  <si>
    <t>В желтой ячейке вручную расставить запятые и пробелы после имен участников</t>
  </si>
  <si>
    <t>В листах С1, С2 и т.д. в фиолетовой строке указывать ФИО судьи, звание, судейскую категорию, город (образец написания в коричневой)</t>
  </si>
  <si>
    <t>При судействе в протоколе запрещается менять местами группы</t>
  </si>
  <si>
    <t>Фамилии и данные судей-экспертов заполняются в итоговом протоколе автоматически после внесения их в протокол судьи</t>
  </si>
  <si>
    <t>Высоту строчек установить 22, вручную раздвинуть строки или установить большее значение высоты в строках, где не вошли данные</t>
  </si>
  <si>
    <t>Скопировать протоколы на новый лист специальной вставкой "ширина столбца", затем просто вставить.</t>
  </si>
  <si>
    <t>Чтобы привести программу в нулевое состояние, удалить судейские оценки, данные судей из протоколов и прафую колонку из справок групп</t>
  </si>
  <si>
    <t>Проверять автозаполнение оценок итогового протокола, при появлении надписи "дело", проверить судейские протоколы С1, С2 и т.д.</t>
  </si>
  <si>
    <t>Для корректной паботы программы небходимо, чтобы хотя бы в одном из судейских протоколов пустые строчки были заполнены цифрой 0</t>
  </si>
  <si>
    <t>кс
факт</t>
  </si>
  <si>
    <t>кс факт</t>
  </si>
  <si>
    <t>Проставить фактическую к.с. в серой ячейке</t>
  </si>
  <si>
    <t>В итоговом протоколе вручную заполняются только место и выполнение разряда</t>
  </si>
  <si>
    <t xml:space="preserve">Межокружной чемпионат Уральского и Приволжского Федеральных округов России по спортивному туризму (группа дисциплин «маршрут», спортивный сезон 2014-2015 гг.)             </t>
  </si>
  <si>
    <t>маршрут (горный)</t>
  </si>
  <si>
    <t>0-38-14</t>
  </si>
  <si>
    <t>Туристско-спортивный клуб «Амазонки» ТПУ, г. Томск, Томская область</t>
  </si>
  <si>
    <t>Шкитов Дмитрий Андреевич</t>
  </si>
  <si>
    <t>634028, г. Томск, ул. Тимакова 31/1 - 23</t>
  </si>
  <si>
    <t>сот.: +7 909 539 3956</t>
  </si>
  <si>
    <t>dshkitov@gmail.com</t>
  </si>
  <si>
    <t>Кур. Джетыогуз – р. Джетыогуз – «заброска» – р. Асантукум – пер. Арчатор (1А, 3700) – р. Арчатор – лед. Карабаткак – юж седл. пер. Электриков (2А, 4200) – лед. Айлама Зап. – пер. Айлама (2Б, 4200) – лед. Айлама Вост. – р. Джетыогуз – «заброска» - р. Айланыш – лед. Айланыш – пер. Васильева (2Б, 4450) – лед. Каракол – лед. Онтор – пер. Онтор (1Б, 3900) – лед. Кельтор Зап. (Джигит) – пер. Эпюра (2А, 4300) – в. Джигит (2Б, 5170, рад) – лед. Караколтор Зап. – лед. Караколтор Вост. – пер. Каракольская перемычка (2Б, 4300) – лед. Кельтор Вост. (Бригантина) – р. Кельтор – р. Каракол – а/л Каракол – г. Каракол</t>
  </si>
  <si>
    <t>26.07.14 – 07.08.14 г., 13 дней, 122 км (4 из них радиально)</t>
  </si>
  <si>
    <t>МКК Томской федерации спортивного туризма Томской области 170-00-55553050</t>
  </si>
  <si>
    <t>нет</t>
  </si>
  <si>
    <t>да</t>
  </si>
  <si>
    <t>Р14/3-504</t>
  </si>
  <si>
    <t>Кушманцев Станислав Иванович</t>
  </si>
  <si>
    <t>г. Ульяновск, проспект Врача Сурова, 22-93</t>
  </si>
  <si>
    <t>+7-906-390-80-83</t>
  </si>
  <si>
    <t>stas61_k@mail.ru</t>
  </si>
  <si>
    <t>Киргизский хребет.                                                                                                                 Б/о «Тёплый Ключ» – р. Аламедин – заброска продуктов к устью р. Джиндысу – р. Салык – лед. Салык зап. – лед. Салык вост. – пер. Салык-Ашу (2Б,4374) – лед. Проценко сев. – озеро на высоте 3600 – р. Минджилки – верховья зап. ветви лед. Большой Иссык-Ата –пер. Лесгафта (2Б,4170) + лед. Прогонный – р. Ашутор – озеро на высоте 3136 – устье р. Ашутор – р. Аламедин – пик Москва (3А,4211) + пер. Москва (4201) + седловина на зап. гребне пика Москва (4072) – р. Чаарташ – п/п пер. МКАД (1А,3793) – р. Кашкасу – пер. Глухова (2А,4200) – пер. Туюу-Тор зап. (Юрмала, 1Б, 4075) – лед. Аламедин Левый – р. Аламедин – р. Джиндысу – лед. Джиндысу – пер. Корона сев. (3А,4587) – лед. Учитель – хижина «Наука» – пер. Обходной (1Б,3900) – лед. Ак-Сай – р. Ак-Сай – а/л «Ала-Арча»</t>
  </si>
  <si>
    <t>01.08.14 - 24.08.14, 18 ходовых дней, 162 км (в зачёт - 152 км)</t>
  </si>
  <si>
    <t>ЦМКК ФСТР</t>
  </si>
  <si>
    <t>БГ-2014-16</t>
  </si>
  <si>
    <t>г.Уфа, Клуб туристов им. Н.Гастелло</t>
  </si>
  <si>
    <t>Борисов Юрий Михайлович</t>
  </si>
  <si>
    <t>450028, г.Уфа, ул. Сельская, 8 - 211</t>
  </si>
  <si>
    <t>yuriy-borisov7@yandex.ru</t>
  </si>
  <si>
    <t>р. Зеравшан - Заброска в верховьях рек Падаск и Волганд - Поселок Лангар – река Тавастин Сев. – перевал 25 лет ТК «Гастелло» (2А)- Р.В. пер. Голируд Зап. (1Б) – река Ягноб – река Ямансу – перевал Студёный (3А) – река Падаск – перевал Молодость Сибири (3А) – перевал Согдийский (2Б) – река Волганд Зап. – река Волганд Вост.  – перевал Ти-Шах (1Б) – река Наукрум  - Дуоба (место слияния рек Джиндон Юж. и Колыча) – перевал Демнора Южный (1Б) – река Демнора – поселок Демнора - р. Зеравшан.</t>
  </si>
  <si>
    <t>29.07 - 24.08.2014</t>
  </si>
  <si>
    <t>17 дней, 174 км</t>
  </si>
  <si>
    <t>Башкирская РМКК, код 103-00-545642542</t>
  </si>
  <si>
    <t>маршрут горный</t>
  </si>
  <si>
    <t>05/14</t>
  </si>
  <si>
    <t>Фатихова Альфия Азатовна</t>
  </si>
  <si>
    <t>г.Уфа, бульвар Давлеткильдеева, д.3/1, кв.79</t>
  </si>
  <si>
    <t>a.fatikhova@inbox.ru</t>
  </si>
  <si>
    <t>г. Худжанд – пос. Зеравшан – ущ. Обишир – пер. Обишир (1Б, 3762) – ущ. Якарча –пер. Замок (2А, 3700) – ущ. Сиама – пер. Корона Сиамы (2А, 3600) – пер. Марины Цветаевой (2Б, 4360) – ущ. Рохиб – пер. Бузговат Вост. (н/к, 3213) – пер. Бузговат Зап. (н/к, 3222) – оз. Искандеркуль – пос. Сарытаг – ущ. Арх – ущ. Казнок  – пер. Самарский (2Б, 4300) – оз. Верх. Алло – оз. Большое Алло – ущ. Зиндон – ущ. Сарымат – ущ. Тавасанг – пер. Тавасанг (н/к, 3306) – пос. Тиоглы – озеро Маргузор.</t>
  </si>
  <si>
    <t>31.07 - 15.08.2014</t>
  </si>
  <si>
    <t>16 дней, 163 км</t>
  </si>
  <si>
    <t>Донецкая областная МКК. 105-00-30552023</t>
  </si>
  <si>
    <t>21/13</t>
  </si>
  <si>
    <t>Борисов Владимир Борисович</t>
  </si>
  <si>
    <t>432072, г. Ульяновск, пр-т ген. Тюленева, д. 12, кв. 123</t>
  </si>
  <si>
    <t>Тел. 8-908-488-19-47</t>
  </si>
  <si>
    <t>vladimir_metal@mail.ru</t>
  </si>
  <si>
    <t>Поселок Теплоключенка (Ак-Суу) – перевал Алакёль Северный (1А, 3600 м) – пер. Такыртор (1Б, 3700 м) – пер. Экичат Северный (2А, 3800 м) – долина реки Кель-Тор – долина реки Уюк-Тор – перевал Арчалытор Северный (2А, 4200 м) – долина реки Ачалы-Тор – долина реки Джетыогуз – перевал Арчатор (1А, 3800 м) – долина реки Чон-Кызыл-Су – курорт Джылысу.</t>
  </si>
  <si>
    <t>01.08.14 – 22.08.14</t>
  </si>
  <si>
    <t>16 дней, общая протяженность – 161,1 км, в зачёт – 134,5</t>
  </si>
  <si>
    <t>МКК СДЮТиЭ города Ульяновска, шифр: 173-51-324310000</t>
  </si>
  <si>
    <t>290\14</t>
  </si>
  <si>
    <t>Деменев Николай Павлович</t>
  </si>
  <si>
    <t>Пермь,Яблочкова 35-59</t>
  </si>
  <si>
    <t>demenev58@mail.ru</t>
  </si>
  <si>
    <t>г.Каракол – р.Барскаун -р.Дунгуроме – пер.Дунгороме(3797м. 1А, ос рад..) – лед.141 – пер.Иссыкуль(2Б,4450м, ск.) –лед.143 –пер.Пермских Туристов(2А,4300м, ск.-лд.п\п)- лед.153 –лед.Королькова-пер.Союзмультфилм(2Б,4450м,п\п,ск.лд.) –р.Дунгуроме ––исток р.Джууку– пер.Джууку(1А,3633м, ос.)- пер.Охотников(1Б,4200м, ск.ос.) –пер.Обзорный(1А,4100м, ос.п\п) –Арабельские Сырты – пер.ИттишЗападный (1А,3900м.,ос.п\п) -пер.ТК «Меридиан»(2А,4200м.сн.-лд,)р.Джукучак-г.Каракол</t>
  </si>
  <si>
    <t>27.06.2014-15.07.2014</t>
  </si>
  <si>
    <t>15 ходовых дней, 150 км</t>
  </si>
  <si>
    <t>Пермская Краевая МКК</t>
  </si>
  <si>
    <t>Пер.Пермских Туристов(2А), пер.Союзмульфильм(2Б), пер.Обзорный(1А), пер.Иттиш Западный(1А), пер.тк "Меридиан"(2А)</t>
  </si>
  <si>
    <t>Нет</t>
  </si>
  <si>
    <t>11/14</t>
  </si>
  <si>
    <t>Удмуртская республика, г. Воткинск, клуб туристов ,,ВездеХод''</t>
  </si>
  <si>
    <t>Попов Валерий Фридрихович</t>
  </si>
  <si>
    <t>г.Воткинск,ул.Разина,5 кв.10</t>
  </si>
  <si>
    <t>turclub10@mail.ru</t>
  </si>
  <si>
    <t>г. Каракол - р. Каракол - озеро Алакёль - ледник Такыр-Тор - перевал Щелкунчик (2А) - р. Кельтор - р. Каракол - р. Телеты - перевал Озёрный Восточный (1Б) - перевал Рижан Ложный (1Б) - р. Арчалытор - р. Джеты-Огуз - р. Джили-Суу - озеро Шаркиратма - перевал Шаркиратма (1А) - р. Чон-Кызыл-Суу - р. Кельдыке - ледник Кельдыке Западный - перевал Загадка Западный (2Б) - ледник Колпаковского - перевал Бороко (2Б) - р. Бороко - ледник Бороко Восточный - перевал Серебряное Седло (3А) - ледник Байтор - р. Байтор - р. Айланыш - ледник Айланыш - перевал Джетыогуз (2Б) - ледник Каракол - ледник Онтор - р. Онтор - р. Каракол - г. Каракол</t>
  </si>
  <si>
    <t>25.07-23.08</t>
  </si>
  <si>
    <t>30 дней, 216 км</t>
  </si>
  <si>
    <t>МКК ФСТ УР,118-00-334500400</t>
  </si>
  <si>
    <t>O-128-14</t>
  </si>
  <si>
    <t>Секция горного туризма спортклуба Новосибирского государственного университета, Новосибирская область, г. Новосибирск</t>
  </si>
  <si>
    <t>Симонов Николай Александрович</t>
  </si>
  <si>
    <t>Новосибирск, ул.Терешковой, д.24, кв.11</t>
  </si>
  <si>
    <t>+7(913)7643828</t>
  </si>
  <si>
    <t>nas@osmf.sscc.ru</t>
  </si>
  <si>
    <t>02.08.14 – 23.08.14 г., 19 дней,  200.4 (180.4) км</t>
  </si>
  <si>
    <t>МКК Сибирского федерального округа. Шифр 154-00-666656555. г. Новосибирск</t>
  </si>
  <si>
    <t>11-14</t>
  </si>
  <si>
    <t>Хмелёв Станислав Николаевич</t>
  </si>
  <si>
    <t>450019, г.Уфа, ул. Астраханская, д.9а</t>
  </si>
  <si>
    <t>hmstas@mail.ru</t>
  </si>
  <si>
    <t>а/л Каракол – р.Кургактор – оз.Алакель - пер.Такыртор (1Б,4030) –р.Такыртор – р.Чон-Узень – ледн.Чон-Узень З. - пер.Туристов Татарии (2А,4290) – ледн.Кельтор В.(Бригантина) – р.Кельтор – р.Каракол – а/л Каракол – р.Каракол – р.Уюктор - пер.40 лет Киргизии (2А,3950) – р.Телеты – р.Джетыогуз - пер.СОАН-1 (2А,4000) (подошли под перевал) – р.Джетыогуз – санаторий Джетыогуз –р.Атджайлау – пер.Джилису Ц. (1Б, 3876) – р.Джилису – р.Чонг-Кызылсу – п.Покровка</t>
  </si>
  <si>
    <t>03.08 - 25.08.2014</t>
  </si>
  <si>
    <t>16 дней, 178 км</t>
  </si>
  <si>
    <t>МКК туристского клуба БГМУ «Vitalis», код 103-12-303000000</t>
  </si>
  <si>
    <t>07/14</t>
  </si>
  <si>
    <t>Рыбальченко Андрей Николаевич</t>
  </si>
  <si>
    <t>Донецкая обл. пос. Криничная ул. Крылова д.10</t>
  </si>
  <si>
    <t xml:space="preserve"> тел. + 380953108918 </t>
  </si>
  <si>
    <t>a_kiol@rambler.ru</t>
  </si>
  <si>
    <t xml:space="preserve">г. Карачаевск - пос.Хурзук - р. Уллукам -  р. Уллуозень - пер. Хасанхойсюрюльген Южный  (3493,1-Б) -  Ледовая база -  пер. Терскол скальный (3524,2-А)  -  р. Ирик  - пер.Кезген (3642,1-А)  - пер. Бауманец (3729,2-А)  - ледник Мукал - пер. Мукал-Мкяра ложный (3750,2-Б) - ледник Мкяра восточный - пер. Мкярский перемёт (3600,2-Б)  - ледник Мкяра западная  - р. Мкяра - пер. Исламсу (3468,1-Б) - р.Исламчат - пер. Исламчат (3150,н/к) - ур. Джилысу - р Малка  - тур. база «Долина нарзанов» - г. Кисловодск
</t>
  </si>
  <si>
    <t>01.08 - 19.08.2014</t>
  </si>
  <si>
    <t>19 дней, 141 км</t>
  </si>
  <si>
    <t>Лукьянов Олег Геннадьевич</t>
  </si>
  <si>
    <t>Валиев Альберт Шамильевич</t>
  </si>
  <si>
    <t>Сев. Тянь-Шань</t>
  </si>
  <si>
    <t>Лукьянов Олег Ганнадьевич</t>
  </si>
  <si>
    <t>Сев. Тянь-Шань, Киргизский хребет</t>
  </si>
  <si>
    <t>Спортивные маршруты 3-5 к.с., абсолют</t>
  </si>
  <si>
    <t xml:space="preserve">Туркестанский хребет, г. Ош - кишлак Узгаруш [Озгерюш] - р. Карасу (Ляйляк) - пер. Кара-Урям (1А) - пер. Шутка (1Б) - пер. Солнечный (1Б) - пер. Сабах западный (через вершину) (2Б, первое прохождение в обе стороны) - р. Ашат - р. Ляйляк - р. Аксу (Ляйляк) - пер. Москальцова [Москальцева] (2А) - р. Орта-Чашма - лед. Дукёнёк - р. Орта-Чашма - пер. Кош-Мойнок + Карасу (1А) - р. Карасу (Каравшин) - р. Каравшин - пер. Упоным (нк) - пер. Бульджума (нк) - кишлак Узгаруш [Озгерюш] - г. Ош </t>
  </si>
  <si>
    <t>Шкитов Дмитрий Андреевич
Туристско-спортивный клуб «Амазонки» ТПУ, г. Томск, Томская область</t>
  </si>
  <si>
    <t>Симонов Николай Александрович
Секция горного туризма спортклуба Новосибирского государственного университета, Новосибирская область, г. Новосибирск</t>
  </si>
  <si>
    <t>Борисов Юрий Михайлович
г.Уфа, Клуб туристов им. Н.Гастелло</t>
  </si>
  <si>
    <t>Попов Валерий Фридрихович
Удмуртская республика, г. Воткинск, клуб туристов ,,ВездеХод''</t>
  </si>
  <si>
    <t>Квалификационный ранг соревнований -  (КМС - 64%, 1 разряд - 40%)</t>
  </si>
  <si>
    <t>Маршрут горный (1-6 к.с.), код 0840031411Я</t>
  </si>
  <si>
    <t>№09-14</t>
  </si>
  <si>
    <t>т/к «Vitalis», БГМУ (г. Уфа)</t>
  </si>
  <si>
    <t>г.Уфа, ул. Интернациональная, 167-16</t>
  </si>
  <si>
    <t>log07@yandex.ru</t>
  </si>
  <si>
    <t xml:space="preserve">Безруков Евгений Владимирович, 1987, 3ГУ </t>
  </si>
  <si>
    <t xml:space="preserve">Долганов Георгий Иванович, 1988, 2ГУ        </t>
  </si>
  <si>
    <t xml:space="preserve">Лебедева Кристина Юрьевна, 1983, 3разр.альп.                 </t>
  </si>
  <si>
    <t xml:space="preserve">Лукьянов Олег Ганнадьевич, 1963, 6ГУ, 5ГР       </t>
  </si>
  <si>
    <t xml:space="preserve">Мурсалимов Тимур Талгатович, 1981, 2ГУ           </t>
  </si>
  <si>
    <t xml:space="preserve">Нечаева Мария Сергеевна, 1982, 3ГУ                </t>
  </si>
  <si>
    <t xml:space="preserve">Никонов Максим Анатольевич, 1988, 2ГУ              </t>
  </si>
  <si>
    <t xml:space="preserve">Нурыев Шамиль Булатович, 1985, 3разр.альп.       </t>
  </si>
  <si>
    <t xml:space="preserve">Штинов Владимир Анатольевич, 1982, 2ГР          </t>
  </si>
  <si>
    <t>Лукьянов Олег Ганнадьевич
т/к «Vitalis», БГМУ (г. Уфа)</t>
  </si>
  <si>
    <t>г. Уфа – г. Бишкек – б/о «Ала-Арча» – р.в. р. Ала-Арча – р. Адыгене –восх. в. Адыгене (1Б, альп, 4217м.) – пер. Саватор-Ашу 2А (106) – р. Ала-Арча – лед. Голубина – пер. Медик 2А (138) – лед. Туюк-Су Сев. – пер.Алтынтор-Ашу 1Б (142) – р. Алтын-Тор – р. Аламедин – брод – р. Салык –лед. Салык Вост. – пер. Искра Центр. 2А (224) – лед. Иверовой – р. Иссык-Ата – б/о «Иссык-Ата» – г. Бишкек – г. Уфа.</t>
  </si>
  <si>
    <t xml:space="preserve">Брызгалов Леонид Олегович , 1977, 4ГУ                              </t>
  </si>
  <si>
    <t xml:space="preserve">Волков Сергей Георгиевич, 1979, 3ГУ                               </t>
  </si>
  <si>
    <t xml:space="preserve">Музыкова Елена Сергеевна, 1988, 4ГУ                                </t>
  </si>
  <si>
    <t xml:space="preserve">Панов Антон Владимирович, 1989, 4ГУ                               </t>
  </si>
  <si>
    <t xml:space="preserve">Полянская Екатерина Владимировна, 1984, 5ГУ                   </t>
  </si>
  <si>
    <t xml:space="preserve">Сальников Георгий Ефимович, 6ГУ, 6ГР, мсмк               </t>
  </si>
  <si>
    <t xml:space="preserve">Сербуленко Леонид Михайлович, 1955, 6ГУ                  </t>
  </si>
  <si>
    <t xml:space="preserve">Бобылев Георгий Владимирович, 1975, 4ГУ                         </t>
  </si>
  <si>
    <t>Киселев В.А., МСМК, , г.Уфа</t>
  </si>
  <si>
    <t>Шкитов Дмитрий Андреевич, 1985, 5ГУ, 3ГР</t>
  </si>
  <si>
    <t xml:space="preserve">Шагапова Эльвира Юлаевна, 1992, 3ГУ                         </t>
  </si>
  <si>
    <t xml:space="preserve">Умутбеков Даурен Аскарович, 1990, 3ГУ                         </t>
  </si>
  <si>
    <t xml:space="preserve">Гайсин Фархат Салаватович, 1989, 3ГУ, 1ГР                      </t>
  </si>
  <si>
    <t xml:space="preserve">Генин Дмитрий Евгеньевич, 1987, 5ГУ, 1ГР                    </t>
  </si>
  <si>
    <t xml:space="preserve">Зиякаев Григорий Ракитович, 1975, 5ГУ, 1ГР                         </t>
  </si>
  <si>
    <t xml:space="preserve">Кучумова Любовь Викторовна, 1977, 3ГР                         </t>
  </si>
  <si>
    <t xml:space="preserve">Махинько Александра Олеговна, 1992, 3ГУ                         </t>
  </si>
  <si>
    <t xml:space="preserve">Иванов Сергей Олегович, 1992, 3ГУ                                                 </t>
  </si>
  <si>
    <t>Кушманцев Станислав Иванович, 1961, 6ГР, 6ГУ</t>
  </si>
  <si>
    <t xml:space="preserve">Авдеев Максим Васильевич, 1984, 4ГУ                                      </t>
  </si>
  <si>
    <t xml:space="preserve">Макаров Антон Александрович, 1986, 4ГР               </t>
  </si>
  <si>
    <t xml:space="preserve">Медовников Александр Юрьевич, 1987, 5ГУ                      </t>
  </si>
  <si>
    <t xml:space="preserve">Наумова Ольга Борисовна, 1987, 5ГУ, 2ГР                 </t>
  </si>
  <si>
    <t xml:space="preserve">Андреева (Волкова) Марина Викторовна, 1989, 2ГУ            </t>
  </si>
  <si>
    <t xml:space="preserve">Киргизский хребет, Сев. Тянь-Шань                                                                                                                </t>
  </si>
  <si>
    <t>Хребет Терскей Алатау, Центральный Тянь-Шань</t>
  </si>
  <si>
    <t>Хребет Терскей Алатоо, Центральный Тянь-Шань</t>
  </si>
  <si>
    <t xml:space="preserve">Петров Евгений Александрович, 1983, опыт пер.1Б    </t>
  </si>
  <si>
    <t>Гиссарский хр., Фанские горы, Памиро-Алай</t>
  </si>
  <si>
    <t>Зеравшанский хребет (горный узел Такали), Памиро-Алай</t>
  </si>
  <si>
    <t>Туркестанский хребет, Памиро-Алай</t>
  </si>
  <si>
    <t>г.Донецк, Донецкая областная федерация спортивного туризма</t>
  </si>
  <si>
    <t>Фатихова Альфия Азатовна
г.Донецк, Донецкая областная федерация спортивного туризма</t>
  </si>
  <si>
    <t>Г.Ульяновск, в рамках молодёжной программы "Солнечный круг"</t>
  </si>
  <si>
    <t>Кушманцев Станислав Иванович
Г.Ульяновск, в рамках молодёжной программы "Солнечный круг"</t>
  </si>
  <si>
    <t>г. Ульяновск, неформальное объеденение туристов "Русские бульдозеры"</t>
  </si>
  <si>
    <t>Борисов Владимир Борисович
г. Ульяновск, неформальное объеденение туристов "Русские бульдозеры"</t>
  </si>
  <si>
    <t xml:space="preserve">Хачатурьян Валентин Станиславович, 1980, 2ГУ                 </t>
  </si>
  <si>
    <t xml:space="preserve">Симонов Николай Александрович,1956,6ГУ,5ГР    </t>
  </si>
  <si>
    <t>г.Пермь, Федерация Спортивного Туризма Пермского края</t>
  </si>
  <si>
    <t>Деменев Николай Павлович
г.Пермь, Федерация Спортивного Туризма Пермского края</t>
  </si>
  <si>
    <t>Хребет Терскей-Алатоо, Центральный Тянь-Шань</t>
  </si>
  <si>
    <t xml:space="preserve"> Хребет Терскей-Алатоо, Центральный Тянь-Шань</t>
  </si>
  <si>
    <t xml:space="preserve">Борисов Юрий Михайлович, 1955, 6ГУ, 5ГР                   </t>
  </si>
  <si>
    <t>Шарипов Эрнст Рашитович, 1983, 4ГУ, 3ГР</t>
  </si>
  <si>
    <t xml:space="preserve">Евдокимова Анна Юрьевна, 1983, 4ГУ                              </t>
  </si>
  <si>
    <t xml:space="preserve">Искандаров Ильдар Ильдусович, 1988, 4ГУ, 2ГР               </t>
  </si>
  <si>
    <t xml:space="preserve">Мурзагулов Арслан Фанильевич, 1981, 3ГУ, 1ГР             </t>
  </si>
  <si>
    <t xml:space="preserve">Ракшин Тимофей Викторович, 1990, 4ГУ                        </t>
  </si>
  <si>
    <t xml:space="preserve">Хисамутдинова Регина Ильдаровна, 1989, 4ГУ                </t>
  </si>
  <si>
    <t xml:space="preserve">Костогрыз Алексей Николаевич, 1951, 5ГР                                         </t>
  </si>
  <si>
    <t xml:space="preserve">Попов Юрий Васильевич, 1979, 4ГУ                                                        </t>
  </si>
  <si>
    <t xml:space="preserve">Фатихова Альфия Азатовна, 1987, 4ГУ, 3ГР </t>
  </si>
  <si>
    <t xml:space="preserve">Солодовник Вадим Владимирович, 1983, 3ГУ                                </t>
  </si>
  <si>
    <t xml:space="preserve">Борисов Владимир Борисович, 1979, 4ГУ, 2ГР                       </t>
  </si>
  <si>
    <t xml:space="preserve">Байбиков Артур Тяфикович, 1977, 2ГУ                                </t>
  </si>
  <si>
    <t xml:space="preserve">Бузулуцкий Андрей Сергеевич, 1987, 1ГУ                                      </t>
  </si>
  <si>
    <t xml:space="preserve">Букина Елена Александровна, 1965, 3ГУ                            </t>
  </si>
  <si>
    <t xml:space="preserve">Подъячев Михаил Александрович, 1984, 1ГУ          </t>
  </si>
  <si>
    <t xml:space="preserve">Деменев Николай Павлович, 1958, 6ГР, 6ГУ               </t>
  </si>
  <si>
    <t xml:space="preserve">Шадрин Сергей Анатольевич, 1974, 3ГУ                                          </t>
  </si>
  <si>
    <t xml:space="preserve">Деменева Екатерина Николаевна, 1981, 6ГУ                                  </t>
  </si>
  <si>
    <t>Зенкова Елена Сергеевна, 1981, 3ГУ</t>
  </si>
  <si>
    <t>Чикунов Александр Владимирович, 1971, 3ГУ</t>
  </si>
  <si>
    <t xml:space="preserve">Попова Ольга Юрьевна, 1961, 5ГУ                         </t>
  </si>
  <si>
    <t xml:space="preserve">Ларионов Станислав Владимирович, 1991, 5ГУ      </t>
  </si>
  <si>
    <t xml:space="preserve">Мудрынин Александр Вениаминович, 1952, 5ГУ           </t>
  </si>
  <si>
    <t xml:space="preserve">Попов Валерий Фридрихович, 1964, 5ГР                </t>
  </si>
  <si>
    <t>МКК т/к "Vitalis" БГМУ, г.Уфа</t>
  </si>
  <si>
    <t>Хмелёв Станислав Николаевич
МКК т/к "Vitalis" БГМУ, г.Уфа</t>
  </si>
  <si>
    <t xml:space="preserve">Гайсин Ильнур Фанилевич, 1991, 3ГУ                </t>
  </si>
  <si>
    <t xml:space="preserve">Дунюшкин Матвей Николаевич, 1987, 2ГУ          </t>
  </si>
  <si>
    <t xml:space="preserve">Кашичкин Юрий Олегович, 1989, 2ГУ                </t>
  </si>
  <si>
    <t xml:space="preserve">Кунаккулов Азат Хамитович, 1986, 1ГУ             </t>
  </si>
  <si>
    <t xml:space="preserve">Погорелов Михаил Сергеевич, 2ГУ, 1994           </t>
  </si>
  <si>
    <t xml:space="preserve">Хмелёв Станислав Николаевич, 1981, 2ГР, 3ГУ   </t>
  </si>
  <si>
    <t>Приэльбрусье, Центральный Кавказ</t>
  </si>
  <si>
    <t>Рыбальченко Андрей Николаевич
г.Донецк, Донецкая областная федерация спортивного туризма</t>
  </si>
  <si>
    <t>Покоева Екатерина Петровна, 1979, 2 альп.разр</t>
  </si>
  <si>
    <t xml:space="preserve">Рыбальченко Андрей Миколаевич, 1968, 5ГУ, 5ГР     </t>
  </si>
  <si>
    <t xml:space="preserve">Спиридонов Владислав Миколаевич, 1982, 5ГУ        </t>
  </si>
  <si>
    <t xml:space="preserve">Тарасенко Сергей Володимирович, 1972, 2ГУ          </t>
  </si>
  <si>
    <t xml:space="preserve">Голбунов Александр Юрьевич, 1985, 5ГУ                </t>
  </si>
  <si>
    <t xml:space="preserve">Бойко Ольга Викторовна, 1980, 5ГУ                        </t>
  </si>
  <si>
    <t>Киргизский хребет, Сев. Тянь-Шань</t>
  </si>
  <si>
    <t>МКК т/к «Vitalis», г. Уфа, код 103-12-303000000</t>
  </si>
  <si>
    <t>Башкирская РМКК, г.Уфа</t>
  </si>
  <si>
    <t>Валиев Альберт Шамильевич
Башкирская РМКК, г.Уфа</t>
  </si>
  <si>
    <t>г.Уфа, ул. Рабкоров, д.22/2, к.95</t>
  </si>
  <si>
    <t>doctorbert@yandex.ru</t>
  </si>
  <si>
    <t>Латыпов Роберт Эльбарович, 1981, 3ГУ</t>
  </si>
  <si>
    <t xml:space="preserve">Валиев Альберт Шамильевич, 1981, 6ГУ, 3ГР     </t>
  </si>
  <si>
    <t xml:space="preserve">Габдрахманов Марсель Маратович, 1984, 2ГУ    </t>
  </si>
  <si>
    <t xml:space="preserve">Чернов Виталий Евгениевич, 1981, 3ГУ               </t>
  </si>
  <si>
    <t xml:space="preserve">Чернов Андрей Евгениевич, 1985, 3ГУ                 </t>
  </si>
  <si>
    <t>Санаторий Иссык-Ата – долина р.Иссык-Ата – долина р. Бытый - Пер. Иссык-Ата Сев. (1Б,4000) – Ледник Петросянца II – лед. Тековой – пер.Дежурный (2А*,4400) – лед. Салык Восточный – пер. Тоо-Карын (2Б, 4280) – лед.Кара-Тоо – пер. Корона Южная (3А,4350, рад.вых.) – пер. Топ-Карагай (2Б, 4400) – лед Топ-Карагай - пер. Симонова (2А, 3800), - пер.Текетор-Ашуу (2А,3800), пик Текетор (4441, восх.),- лед.Аксай –. В.Корона (4750, восх) – санаторий Ала-Арча – Бишкек.</t>
  </si>
  <si>
    <t>10.08.2014 – 1.09.2014</t>
  </si>
  <si>
    <t>12.08.2014 – 28.08.2014, 20 дней, 186 км.</t>
  </si>
  <si>
    <t>Ковылин И.С., 1 разряд, ссб/к, г.Барнаул</t>
  </si>
  <si>
    <t xml:space="preserve">Киреев Руслан Мугалимович, г.Уфа </t>
  </si>
  <si>
    <t>4 с эл. 5</t>
  </si>
  <si>
    <t>Гильмутдинов Т.Н., г.Уфа</t>
  </si>
  <si>
    <t>краткие 
комментарии</t>
  </si>
  <si>
    <t>Из запланированной 5кс группа прошла с натяжкой 3кс, причем элем. 4кт я там не нахожу. пер.Сабах зап (через верш.) который они заявляют как первопроход и оценивают 2Б, на мой взгляд ближе к 2А, вовсе первопроходом не является, так как это вариант прохождения пер. Сабах западный (который имеет надо отметить сложность всего 1Б) по ребру через вершину, так как они посчитали прохождение пер. Сабах зап.1Б по описаниям на которые они опирались (рук.Кодыш 2007г) камнеопасным. К тому же указывается как отдельное прохождение пер.Солнечный1Б, но это связка с пер.Сабах западный (по их варианту прохождения), так как они ушли на него с седловины пер.Солнечный по гребню узловой вершины. В маршрутке этот участок впрочем и заявлен как связка пер.Солнечный+Сабах зап.1Б. Напомню группой изначально планировалось аж 3 пер 3А. Такая же ситуация и с остальными запланированными определяющими перевалами. Например пер.Аксу вост3А, к этому перевалу группа даже не подошла, из далека посмотрев на соседний пер. Аксу зап. и оценив его как камнеопасный, стр.30 отчета. Таким образом группа прошла итого 1А-2шт, 1Б-1шт, 2А(факт. сложность их 2Б)-2шт. Т.е. сложность эталонная для 3кс, при этом затрачено 19 дней. Километраж указан 180 км, но в основном он набран в долинах, где есть возможность нанимать вьючный транспорт. впрочем это и описывается в отчете на стр.28.  Указанные факты соответствующим образом повлияли на показатели сложности и напряженности. 
Далее по маршруту группе предстояла настоящая 2Б Лягариф сев., на которую группа из 10 человек не пошла аргументируя тем, что заболел участник (причем один из двух, которые должны были по плану через 9 дней и так свалить с маршрута), почему было не отправить их двоих, ну в крайнем случае еще одного-двух с ними (количество позволяло) по простому пути через долину р.Ашат, а группе пройти запланированным маршрутом. Вместо этого они всей толпой свалили по долине. Это не могло повлиять на отрицательные баллы по безопасности в разделе тактика. Техника прохождения пер. слабо отражена на фотографиях. Возможно просто ввиду ее отсутсвия.  Отчет довольно подробный, однако не удобен, так как фотографии даны отдельно, фотографии мало отражают техническую работу и ключевые участки, не показан путь прожодения группой, не подписаны перевалы, вершины и т.п. На карте не подписаны ни перевалы, ни ледники, ни места ночевок, только две линии зеленая и красная. Это определенным образом влияет на баллы по полезности. Поход слабый не смотря на сильный состав участников.</t>
  </si>
  <si>
    <t>5</t>
  </si>
  <si>
    <t>3 с эл.4</t>
  </si>
  <si>
    <t>4 с эл.5</t>
  </si>
  <si>
    <t xml:space="preserve">Пожалуй лучший отчет, все есть: скан копии маршрутки, перев. Записок, хорошая картография с подписями и пометками перевалов и маршрута. Немного неудобно, что фотографии  в конце, но все фото пронумерованы, подписаны, в тексте ссылки, на фото хорошо видна техническая работа, определяющие сложность технические участки. Маловат километраж в отчете 122 км., норматив 150, но большой набор препятствий 1А-1шт, 1Б-1шт, 2А-2шт, 2Б-3шт - 7 перевалов и одно восхождение 2Б альп. (прим.2А тур.), т.е. перевал каждые два дня. Маршрут 13 дней, без дневок (в отчете про дневки ничего не написано). Однако это лишь из отчета, но подтверждений, например в виде телеграмм с начала и об окончании маршрута не предотсавлено. Определяющие препятствия 2 пер.2Б, 1 пер 2А, 1 пер. 1Б, а также восхождение 2Бальп. совершены в линейной части, при этом перевалы пройдены в сквозном режиме из долины в долину. При заболевании одного из участников, были приняты верные тактические действия, и костяк группы продолжил и успешно завершил запланированный маршрут. В отчет есть четкий хронометраж, даются координаты основных точек+RC gps маршрута. Хорошие краткие технические описания перевалов.  </t>
  </si>
  <si>
    <t>Самая запутанная нитка запланированного маршрута. Планирование маршрута неграмотное, если не сказать бездарное, сплошь состоит из явных и скрытых колец. Первое запланированное кольцо, которое по сути должно быть акклиматизационным и коротким, сильно затянуто и имеет повышенную сложность 3 перевала. в том числе траверс 3А с элементами первопрохождений. Запланированная первая часть акклиматизационного кольца маршрута полностью сорвана, без четких объяснений причин. Просто на него не пошли. Запланирована куча запасных вариантов, которых столько не требуется. Далее также группа отказалась от запланированного траверса вершины Салык-Ашуу (по крайней мере так показан на карте запланированный машрут). Запланированный маршрут в приложении к маршрутке не совпадает с нанесенным на карте, надо отметить, что не представлена скан копия маршрутки с запланиированным машрутом и зап.вариантами. У меня чуть поломка мозга не произошла, когда я пытался разобраться во всех хитросплетениях маршрута. Пройденный маршрут целиком состоит из запасных вариантов. Кроме того пройден не заявленный участок при прохождении пер.Москва, который должен был включать в себя прохождение пер. За тех кто ждет, но был пройден по незаявленному маршруту. последний запланированный участок (а это примерно 1/3 протяженности) не пройден совсем. Пройдено итого 1А-1шт, 2А-1шт, 1Б-1шт, 2Б-2шт, 3А-2шт,  минимальный набор, причем одна из 3А пройдена в малом кольце. Вторая 3А Корона сев. пройдена в линейном, но очень коротком участке, определяющаяя сторона на спуске. Километраж явно завышен и недостаточен для 5КС. У одной из участниц только 2ГУ. Отчет не цельный разбросан на части, план маршрута на карте не свопадает с планом в маршрутке (нет скан копии маршрутки), фотографии даны отдельно от текста.  Хотя в отчете много полезной информации, даны неплохие рекомендации по питанию, рекомендации по страхованию.</t>
  </si>
  <si>
    <t>Пройдено 1Б-2, 2А-1, 2Б-2, 3А-2, т.е. сложность соответствует эталонной с одним предопределяющим препятствием, причем есть элементы новизны старых маршрут (снята записка 1992 года пер. Согдийский). Группа воспользовалась одним зап. вариантом. Есть скан перевальных записок. Есть копии телеграмм о начале и об окончании маршрута. Есть мед. допуск участников. Есть отметки о постановке и снятии с учета в МЧС. Маршрут 174 км, 17 дней, 2 дневки. Напряженность маршрута выше средней учитывая повышенную автономность и высотность района. Был сход участника по причине давшей о себе знать старой болезни, но тактически грамотно и не повлияло на безопасноть. Хронометража практически нет, описание перевалов максимально краткое. Технических фотографий тоже хотелось бы побольше. Стратегически маршрут был запланирован и тактически воплощен грамотно, предусмотрен акклиматизационный участок с постепенным набором высоты и рад. выходом на перевал Голируд для указанных целей. Техника прохождения отражена достаточно хорошо. Картография в отчете просто ужасная, нет нитки заявленного, зап. вариантов, и факта, что не могло не сказаться на полезности.</t>
  </si>
  <si>
    <t xml:space="preserve">Пройдено 1Б-1, 2А-2, 2Б-2, т.е. сложность соответствует эталонной, однако, на мой взгляд, перевалы Корона Сиамы 2А и Марины Цветаевой 2Б можно рассматривать как одну связку 2Б. определяющие сложность перевалы пройдены в сквозном режиме. Группа воспользовалась запасными вариантами. Километраж на мой взгляд, соответствует указанному 163 км, 16 дней. Напряженность средняя. Отчет очень хороший, подробный, много полезной информации, написан с юмором, информация воспринимается легко, фотографии даны по ходу повествования, хотя много не нужных фотографий. На карте не показан план маршрута, зап. варианты, а только факт. пройденный маршрут. </t>
  </si>
  <si>
    <t>1А-2, 1Б-1, 2А-2 сложность эталонная. 130 км, 16 дней. Были изменения маршрута в связи с болезнью руководителя и плохой погодой. Скан маршрутки только с отметкой о зачете маршрута 3 КС, нет скана плана маршрута, мало технических фотографий. Фотографии в конце текста, неудобно. Общей обзорной карты нет, только множество фрагментов карты с фактически пройденным, нет нанесенного плана маршрута и зап. вариантов. Напряженность не высокая.</t>
  </si>
  <si>
    <t>1А-1, 1Б-2, 2А-1, 2Б-3, 3А-1. 30 дней, 216 км. Маршрут имеет повышенную сложность. Элемент 5КС -пер. Снежное седло 3А опред. сложность пройдена на спуске. Не логично запланированы и пройдены пер.Озерный вост1Б и Рижан ложный1Б, зачем было проходить два простых, когда рядом есть возможность пройти 2А или 2Б, сделав это на данном участке линейной части, минус по стратегии. Почти в связке пройдены два перевала 2Бкт Загадка зап. и Бароко, но в линейном участке вместе с пер.3А. Нет карты на основной участок маршрута. Отчет не очень удобный. Фотографии маленькие, на фото мало поясняющей информации. Имеются  карты  только двух первых участков, на них только факт. маршрут нет плана и зап. вариантов.</t>
  </si>
  <si>
    <t>Отчет не техничный, нет хронометража, стратегия построения маршрута не отличается оригинальностью, тактика же не соответствовала ей, тем что не пройдены заявленые участки, а пройдены совершенно другие,  и только частью группы, по причине ее раскола. Руководителем плохо проработан план маршрута, он сам отмечает недостаток изучения отчетов других групп. в отчете много неясностей, довольно путанное изложение. Техника прохождения слабо отражена.</t>
  </si>
  <si>
    <t xml:space="preserve">1А-1, 1Б-2, 2А-2, 2Б-2. 19 дней, 140 км. километраж мне кажется завышенным. Фактически это траверс склона горы Эльбрус. Маршрут не предусматривает спуск в долины, т.е. проходит практически на одной высоте, тем более что пер.Бауманец2А, пер.Мукал-Мкяра ложный2Б и пер.Мкярский перемет2Б я оцениваю как максимум полторы связки2Б. Проходит через густонаселенный район, при желании ничего не стоит воспользоваться быстрым спуско-подъемом на канатке в Терскол и расслабон в середине маршрута. Извините, но минус конечно по напряженности. Не понимаю почему было на Эльбрус не забраться, КС позволяла, да и место обязывало, об этом в отчете ничего не сказано, да и в плане маршрута такого варианта тоже нет. Для меня это самый большой нонсенс стратегии этого похода (ставлю минус конечно). Фотографии не очень техничные, плохо подписаны, не показано направление движения, нет привязки текста и фото, фото не пронумерованы. Нет хороших фото подтверждающих техническую сложность. Отчет малоинформативный. </t>
  </si>
  <si>
    <t xml:space="preserve">1Б -1, 2А-3, рад вых 1Б альп. Сложность эталонная. Километраж соответствующий. Отчет не полный, таким образом нет подтверждения прохождения некоторых перевалов. </t>
  </si>
  <si>
    <t>Два определяющих перевала 2Б пройдены в коротком первом акклиматизационном кольце. Маршрут крайне не логичный, первое акклиматизационное кольцо имеет резкий набор и  пребывание на высоте, так как перевалы идут практически в связке. по стратегии большой минус, также к стратегии Пер.Джууку1А, Охотников1Б, Обзорный 1А, ИттишЗап1А не имеют логического обоснования, так как ниже на небольшом удалении идет скотопрогонная тропа. Будто они были пройдены для номинального набора сложности (т.е. количества перевалов). В линейной части только прохождение одно предопределяющего перевала 2А, да и эта линейная часть короткая. Сложность маршрута ниже эталонной, но не переходит в более низкую. Напряженность маршрута также низка. Маршрутка "грамотно" отсканирована, что не видно запланированного маршрута. Пройденый километраж сильно завышен, вместо указанных 150 км в реальности не более 100 км. такое впечатление, что в него включены участки, где группа подъезжала на автотранспорте. На карте не указан план и зап варианты маршрута. Отчет разделен на разные части.</t>
  </si>
  <si>
    <t>1Б -1, 2А-2, 2Б-2,  Сложность эталонная с одним радиальных выходом на перевал, двумя восхождениями (одно с седловины проходимого по маршруту перевала). Радиальный выход на перевал Корона Южн.3А по стороне1Б с ледника Кара-Тоо, рад. выход на пер. Людмилы Киселевой2Б не имеет отдельной сложности (так как проходил с одного ледника из одного цирка соседнего перевала, также нет группового фото с этого перевала), рад. восх. в. Теке-Тор2Б альп. с перевала Теке-Тор, рад восх. в. Корона 2-я башня 2А альп. В отчете встречаются неточности (или заблуждения) возможно ввиду недостатка опыта руководителя, так заявленное первопрохождение пер.Дежурный 2А*, является вариантом прохождения пер.Карнизный2А, группа просто взошла на соседнюю седловину в гребне пер. Карнизный, четкого обоснования этому нет, судя по фото, этого не требовалось. Километраж сильно завышен, в реальности вместо заявленных 186 км группа прошла чуть более 100 км. 16 дней, 1 дневка. В отчете мало технических фотографий. На вершины ходила только часть группы так на в.Теке-Тор 4 человека, на в.Корона 3 человека. Отсутствует скан копия маршрутки, т.е. нет подтверждения заявленного плана маршрута. Путаница в выводах и рекомендациях с перевалами и реальным прохождением ввиду вышеизложенного. Отчет средней информативности.</t>
  </si>
  <si>
    <t>Сумма</t>
  </si>
  <si>
    <t>18-20 декабря 2015 года</t>
  </si>
  <si>
    <t xml:space="preserve"> Ковылин Иван Сергеевич</t>
  </si>
  <si>
    <t xml:space="preserve"> Иванов Павел Николаевич</t>
  </si>
  <si>
    <t>1. Андреев Олег Николаевич
2. Булычева Юлия Владимировна
3. Врачев Денис Александрович
4. Иванов Павел Николаевич
5. Сергеева Наталья Евгеньевна
6. Терехова Оксана Юрьевна
7. Feigl Andrej</t>
  </si>
  <si>
    <t>14.09. - 4.09.2015 г.</t>
  </si>
  <si>
    <t>10.06. - 20.06.15 г.</t>
  </si>
  <si>
    <t xml:space="preserve">1. Ковылин Иван Сергеевич                                         2. Батлук Вячеслав Витальевич 
3. Котов Владимир Борисович 
4. Родионов Евгений Анатольевич </t>
  </si>
  <si>
    <t xml:space="preserve"> Головей Николай Иванович</t>
  </si>
  <si>
    <t xml:space="preserve">
1. Головей Николай Иванович
2. Барцев Анатолий Георгиеич
3. Гаврин Дмитрий Сергеевич
4. Захаров Александр Владимирович
5. Князев Виктор Васильевич
6. Печеркина Татьяна Анатольевна
7. Мысина Евгения Юрьевна</t>
  </si>
  <si>
    <t>Шведов Сергей Викторович</t>
  </si>
  <si>
    <t>1. Шведов Сергей Викторович                                        2. Костогрыз Алексей Николаевич
3. Переседов Владимир Александрович
4. Попов Юрий Васильевич
5. Суетина Мария Владимировна
6. Соломович Владислав Юрьевич
7. Юсупова Наиля Оскаровна</t>
  </si>
  <si>
    <t>Переседов Владимир Александрович</t>
  </si>
  <si>
    <t>29.07. - 09.08.2015 г.</t>
  </si>
  <si>
    <t>11.08. - 3.09.2015 г.</t>
  </si>
  <si>
    <t>11.09. – 30.09.2015 г.</t>
  </si>
  <si>
    <t>1. Переседов Владимир Александрович                         2. Суетина Мария Владимировна                                   3. Мельников Петр Николаевич                                     4. Соколов Аркадий Геннадиевич                                    5. Загоскин Олег Павлович                                            6. Кузьмин Роман Сергеевич                                         7. Пронина Екатерина Сергеевна                                   8. Рахматуллина Гузель Валлиуловна</t>
  </si>
  <si>
    <t>02.08. - 30.08.2015 г.</t>
  </si>
  <si>
    <t xml:space="preserve">1. Попов Валерий Фридрихович                                     2. Попова Ольга Юрьевна                                              3. Чикунов Александр Владимирович                            4. Мудрынин Александр Вениаминович                        5. Ларионов Даниил Алексеевич                                    6. Чикунова Полина Александровна                              
</t>
  </si>
  <si>
    <t>Айсин С.Е., МС, г. Уфа</t>
  </si>
  <si>
    <t>Сапрыкин В.И., МС, г. Ульяновск</t>
  </si>
  <si>
    <t>Борисов Ю.М., МС, г. Уфа</t>
  </si>
  <si>
    <t>Алтайский И.Н., МС, г. Уфа</t>
  </si>
  <si>
    <t>Устиновский Н.Н., г. Екатеринбург</t>
  </si>
  <si>
    <t>Кснофонтова Ю.К., 1 разряд, г. Уфа</t>
  </si>
  <si>
    <r>
      <rPr>
        <b/>
        <sz val="10"/>
        <rFont val="Times New Roman"/>
        <family val="1"/>
      </rPr>
      <t xml:space="preserve">Республика Алтай, Южно-Чуйский хребет                     </t>
    </r>
    <r>
      <rPr>
        <sz val="10"/>
        <rFont val="Times New Roman"/>
        <family val="1"/>
      </rPr>
      <t xml:space="preserve">                                   г. Барнаул – с. Ортолык – р. Елангаш – оз. Каракуль – в. Михаила Волкова 1Б – пер. Южное плечо Ирбисту 1Б – в. Ирбисту 2А– пер. Рубцовск 1А – в. Джаниикту 1Б – р. Караоюк – пер. Удачный 1А – пер. Солнечный 2А – лед. Софийский – р. Аккол – с. Бельтир</t>
    </r>
  </si>
  <si>
    <r>
      <rPr>
        <b/>
        <sz val="10"/>
        <rFont val="Times New Roman"/>
        <family val="1"/>
      </rPr>
      <t xml:space="preserve">Кавказ, Приэльбрусье           </t>
    </r>
    <r>
      <rPr>
        <sz val="10"/>
        <rFont val="Times New Roman"/>
        <family val="1"/>
      </rPr>
      <t xml:space="preserve">                  пос. Верхний Баксан - пос. Эльбрус – долина р. Ирэк – пер. Ирекчат (1б) – лед. Джикаукенгёз (3300м) - ур. Бирджаль - лагерь МЧС – Траверс сев-вост. склонов Эльбруса до скал Ленца(2а) – Вост. Вершина Эльбруса(2а) – полянна Эммануэля – мин. Ист. Джилысу - Кисловодск</t>
    </r>
  </si>
  <si>
    <r>
      <t xml:space="preserve">Центральному Алтаю — Северо-Чуйский хребет                               </t>
    </r>
    <r>
      <rPr>
        <sz val="10"/>
        <rFont val="Times New Roman"/>
        <family val="1"/>
      </rPr>
      <t xml:space="preserve">поселок Чибит — река Орой — перевал Орой н/к — река Шабога — река Шавла — озеро Шавлинское -  перевал Орбита 1Б + перевал Москвич 1Б — перевал Туманный 2А — река Камрю — перевал Весенний 2А —  озеро Абыл-Оюк — река пр.Карагем — река Иолдо-Айры — перевал Карагем н/к — река Джело — река Талдура (Чаган-Узун) — поселок Бельтир (Кызыл-Маны). </t>
    </r>
    <r>
      <rPr>
        <b/>
        <sz val="10"/>
        <rFont val="Times New Roman"/>
        <family val="1"/>
      </rPr>
      <t xml:space="preserve">                    </t>
    </r>
  </si>
  <si>
    <r>
      <t xml:space="preserve">Памиро-Алаю (Фанские горы)         </t>
    </r>
    <r>
      <rPr>
        <sz val="10"/>
        <rFont val="Times New Roman"/>
        <family val="1"/>
      </rPr>
      <t>Душанбе - А/б Артуч - пер. Зиерат (1А, 3253 м.) - Куликалонские озера - оз. Дюшаха - пер. Адамташ (1Б, 3900 м.) - Мутные озера - пер. ВАА (1Б, 3970 м.) - пик Гратулета (2А альп., 4188 м.) - пер. Мазалат (1Б, 4103 м.) – пер. Казнок Зап. (2А, 4060 м.) – пер. Юбилейный (2А, 4341 м.) - пер. Двойной Южный (1Б, 4287 м.) - пер. Звериный (1Б, 4000 м.) + пер. Седло Пушноват (2А, 4303 м.) - пер. Дукдон (1А, 3813 м.) – пос. Сарытаг</t>
    </r>
  </si>
  <si>
    <r>
      <rPr>
        <b/>
        <sz val="10"/>
        <rFont val="Times New Roman"/>
        <family val="1"/>
      </rPr>
      <t xml:space="preserve">Памиро-Алай, Туркестанский и
Зеравшанский хребты                </t>
    </r>
    <r>
      <rPr>
        <sz val="10"/>
        <rFont val="Times New Roman"/>
        <family val="1"/>
      </rPr>
      <t xml:space="preserve">                         к.Сабах — р.Сабах — пер.Сабах Перемётный(п/п) + пер.Мадрушкент 
(2А,п/п) – лед.Мадрушкент — пер.Ланцберга (3А,п/п) — р.Рухшиб - р.Тавастин — пер.Голируд (1А) — р.Ягноб — р.Ямансу — пер.Студеный (3А) — р.Падаск – пер.Школьный (1Б) — р.Волган Западный — р.Волган Восточный — лед.Волган Перемётный — пер.Кулуарный(п/п) + пер.Омара Хайяма Сев. (3А,п/п) — лед.Джиндон — пер.Джиндон (1Б,рад.) - р.Джиндон- к.Сабах </t>
    </r>
  </si>
  <si>
    <t xml:space="preserve">Киреев Руслан Мугалимович
</t>
  </si>
  <si>
    <t xml:space="preserve">1. Киреев Руслан Мугалимович                             2. Хмелёв Станислав Николаевич                           3. Погорелов  Михаил Сергеевич                           4. Юсупов Булат Асхатович                                     5. Искандаров Ильдар Ильдусович                        6. Фатихова Альфия Азатовна
</t>
  </si>
  <si>
    <t>8.08-30.08.2015</t>
  </si>
  <si>
    <r>
      <t xml:space="preserve">Центральный Кавказ                    </t>
    </r>
    <r>
      <rPr>
        <sz val="10"/>
        <rFont val="Times New Roman"/>
        <family val="1"/>
      </rPr>
      <t xml:space="preserve">    сел. Верхняя Балкария – р. Черек-Балкарский – пер. Балкарский (1Б,3520,ск-ос) – лед. Уллуаузна
– пер. 9-го мая (1Б, сн-ос) – л. Укю – пер. Укю (2А, 3950, ск-сн-ос) – лед. М. Укю – пер. Урал (2Б, 3850, сн-лд) – лед. С. Уллуауз – а/л Безенги – лед. Безенги – пер. Спортивная Дружба (2Б, 4150, сн-ск-лд) – лед. Шаурту – р.Гара-Аузусу – лед. Ю. Чат – пер. Бадорку (2Б, 4000, сн-лд) –
лед.Башиль – лед. С.Башиль – пер. Голубева (2А, 3850, лед-ос) – лед. Юном – р.Куллумкол - а/л
Джайлык - сел. Верхний Баксан</t>
    </r>
    <r>
      <rPr>
        <b/>
        <sz val="10"/>
        <rFont val="Times New Roman"/>
        <family val="1"/>
      </rPr>
      <t xml:space="preserve">         </t>
    </r>
  </si>
  <si>
    <t>Овчинников Иван Викторович</t>
  </si>
  <si>
    <t xml:space="preserve">1. Овчинников Иван Викторович                                   2. Петрова Мария Александровна                                  3. Загребин Иван Аркадьевич                                        4. Чистяков Алексей Дмитриевич                                  5. Стрельников Артем Витальевич                                 6. Штинов Владимир Анатольевич </t>
  </si>
  <si>
    <t>Киргизский хребет</t>
  </si>
  <si>
    <r>
      <rPr>
        <sz val="10"/>
        <rFont val="Times New Roman"/>
        <family val="1"/>
      </rPr>
      <t>08.08. - 17.08.2015 г</t>
    </r>
    <r>
      <rPr>
        <sz val="9"/>
        <rFont val="Times New Roman"/>
        <family val="1"/>
      </rPr>
      <t>.</t>
    </r>
  </si>
  <si>
    <r>
      <rPr>
        <b/>
        <sz val="10"/>
        <rFont val="Times New Roman"/>
        <family val="1"/>
      </rPr>
      <t xml:space="preserve">Центральный Тянь-Шань (хр. Терскей-Алатоо    </t>
    </r>
    <r>
      <rPr>
        <sz val="10"/>
        <rFont val="Times New Roman"/>
        <family val="1"/>
      </rPr>
      <t xml:space="preserve">                                                   г. Каракол – р. Джетыогуз - слияние рек Айланыш и Байтор (рад. заброска) – р. Джили-Суу – урочище Ат-Джайлоо – озеро Шаркиратма – перевал Шаркиратма (1А) – р. Чон-Кызыл-Суу – р. Кельдыке – ледник Кельдыке - перевал Загадка Восточный (2А*) – ледник Колпаковского – перевал Советских педагогов (2Б) – ледник Бороко Западный - ледник Бороко Восточный – перевал Серебряное Седло (3А) – ледник Байтор – р. Байтор – р. Джетыогуз (слияние рек Байтор и Айланыш) – ледник Айланыш – перевал Джетыогуз (2Б) – ледник Каракол – р. Онтор – р. Кельтор – ледник Кельтор – перевал Бригантина (2Б) – ледник Караколтор Западный - пер. Джигит (3А) – пик Джигит (рад. восх.) – ледник Онтор - – альплагерь в долине р. Каракол – г. Каракол</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</si>
</sst>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quot;р.&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7">
    <font>
      <sz val="11"/>
      <color theme="1"/>
      <name val="Calibri"/>
      <family val="2"/>
    </font>
    <font>
      <sz val="11"/>
      <color indexed="8"/>
      <name val="Calibri"/>
      <family val="2"/>
    </font>
    <font>
      <sz val="10.5"/>
      <color indexed="8"/>
      <name val="Times New Roman"/>
      <family val="1"/>
    </font>
    <font>
      <sz val="11"/>
      <color indexed="8"/>
      <name val="Times New Roman"/>
      <family val="1"/>
    </font>
    <font>
      <sz val="8"/>
      <color indexed="8"/>
      <name val="Times New Roman"/>
      <family val="1"/>
    </font>
    <font>
      <sz val="12"/>
      <name val="Times New Roman"/>
      <family val="1"/>
    </font>
    <font>
      <sz val="10"/>
      <name val="Times New Roman"/>
      <family val="1"/>
    </font>
    <font>
      <sz val="9"/>
      <name val="Times New Roman"/>
      <family val="1"/>
    </font>
    <font>
      <sz val="8"/>
      <name val="Times New Roman"/>
      <family val="1"/>
    </font>
    <font>
      <b/>
      <sz val="9"/>
      <name val="Times New Roman"/>
      <family val="1"/>
    </font>
    <font>
      <sz val="9"/>
      <color indexed="8"/>
      <name val="Times New Roman"/>
      <family val="1"/>
    </font>
    <font>
      <b/>
      <sz val="11"/>
      <color indexed="8"/>
      <name val="Times New Roman"/>
      <family val="1"/>
    </font>
    <font>
      <sz val="7"/>
      <color indexed="8"/>
      <name val="Times New Roman"/>
      <family val="1"/>
    </font>
    <font>
      <sz val="10"/>
      <color indexed="8"/>
      <name val="Times New Roman"/>
      <family val="1"/>
    </font>
    <font>
      <b/>
      <sz val="10"/>
      <name val="Times New Roman"/>
      <family val="1"/>
    </font>
    <font>
      <sz val="11"/>
      <name val="Arial"/>
      <family val="2"/>
    </font>
    <font>
      <sz val="11"/>
      <name val="Times New Roman"/>
      <family val="1"/>
    </font>
    <font>
      <b/>
      <sz val="10"/>
      <color indexed="8"/>
      <name val="Times New Roman"/>
      <family val="1"/>
    </font>
    <font>
      <sz val="8"/>
      <name val="Calibri"/>
      <family val="2"/>
    </font>
    <font>
      <u val="single"/>
      <sz val="11"/>
      <color indexed="12"/>
      <name val="Calibri"/>
      <family val="2"/>
    </font>
    <font>
      <u val="single"/>
      <sz val="10"/>
      <color indexed="12"/>
      <name val="Arial Cyr"/>
      <family val="0"/>
    </font>
    <font>
      <sz val="8"/>
      <color indexed="8"/>
      <name val="Calibri"/>
      <family val="2"/>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border>
    <border>
      <left style="thin"/>
      <right style="thin"/>
      <top/>
      <bottom style="thin"/>
    </border>
    <border>
      <left/>
      <right/>
      <top/>
      <bottom style="thin"/>
    </border>
    <border>
      <left style="thin"/>
      <right/>
      <top/>
      <bottom/>
    </border>
    <border>
      <left style="thin"/>
      <right/>
      <top/>
      <bottom style="thin"/>
    </border>
    <border>
      <left/>
      <right style="thin"/>
      <top/>
      <bottom/>
    </border>
    <border>
      <left/>
      <right style="thin"/>
      <top style="thin"/>
      <bottom/>
    </border>
    <border>
      <left style="thin"/>
      <right/>
      <top style="thin"/>
      <bottom style="thin"/>
    </border>
    <border>
      <left/>
      <right/>
      <top style="thin"/>
      <bottom style="thin"/>
    </border>
    <border>
      <left/>
      <right style="thin"/>
      <top/>
      <bottom style="thin"/>
    </border>
    <border>
      <left/>
      <right style="thin"/>
      <top style="thin"/>
      <bottom style="thin"/>
    </border>
    <border>
      <left style="thin"/>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6" fillId="32" borderId="0" applyNumberFormat="0" applyBorder="0" applyAlignment="0" applyProtection="0"/>
  </cellStyleXfs>
  <cellXfs count="162">
    <xf numFmtId="0" fontId="0" fillId="0" borderId="0" xfId="0" applyFont="1" applyAlignment="1">
      <alignment/>
    </xf>
    <xf numFmtId="0" fontId="3" fillId="0" borderId="0" xfId="0" applyFont="1" applyAlignment="1">
      <alignment/>
    </xf>
    <xf numFmtId="0" fontId="3" fillId="0" borderId="10" xfId="0" applyFont="1" applyBorder="1" applyAlignment="1">
      <alignment vertical="top" wrapText="1"/>
    </xf>
    <xf numFmtId="49" fontId="3" fillId="0" borderId="10" xfId="0" applyNumberFormat="1" applyFont="1" applyBorder="1" applyAlignment="1">
      <alignment vertical="top" wrapText="1"/>
    </xf>
    <xf numFmtId="0" fontId="4" fillId="0" borderId="0" xfId="0" applyFont="1" applyAlignment="1">
      <alignment horizontal="left" vertical="top" wrapText="1"/>
    </xf>
    <xf numFmtId="2" fontId="6" fillId="0" borderId="0" xfId="0" applyNumberFormat="1"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vertical="center" wrapText="1"/>
    </xf>
    <xf numFmtId="0" fontId="10" fillId="0" borderId="10" xfId="0" applyFont="1" applyBorder="1" applyAlignment="1">
      <alignment horizontal="center" vertical="center" wrapText="1"/>
    </xf>
    <xf numFmtId="0" fontId="4" fillId="33" borderId="0" xfId="0" applyFont="1" applyFill="1" applyAlignment="1">
      <alignment horizontal="left" vertical="top" wrapText="1"/>
    </xf>
    <xf numFmtId="0" fontId="4" fillId="34" borderId="0" xfId="0" applyFont="1" applyFill="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xf>
    <xf numFmtId="0" fontId="6"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Border="1" applyAlignment="1">
      <alignment horizontal="center"/>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Alignment="1">
      <alignment/>
    </xf>
    <xf numFmtId="0" fontId="6" fillId="0" borderId="0" xfId="0" applyFont="1" applyAlignment="1">
      <alignment horizontal="left" vertical="center"/>
    </xf>
    <xf numFmtId="0" fontId="6" fillId="0" borderId="0" xfId="0" applyFont="1" applyAlignment="1">
      <alignment vertical="center"/>
    </xf>
    <xf numFmtId="0" fontId="4" fillId="37" borderId="0" xfId="0" applyFont="1" applyFill="1" applyAlignment="1">
      <alignment horizontal="left" vertical="top" wrapText="1"/>
    </xf>
    <xf numFmtId="0" fontId="13" fillId="0" borderId="0" xfId="0" applyFont="1" applyAlignment="1">
      <alignment/>
    </xf>
    <xf numFmtId="0" fontId="13" fillId="0" borderId="0" xfId="0" applyFont="1" applyAlignment="1">
      <alignment/>
    </xf>
    <xf numFmtId="0" fontId="13" fillId="0" borderId="0" xfId="0" applyFont="1" applyAlignment="1">
      <alignment horizontal="center"/>
    </xf>
    <xf numFmtId="0" fontId="15" fillId="0" borderId="10" xfId="0" applyFont="1" applyBorder="1" applyAlignment="1">
      <alignment/>
    </xf>
    <xf numFmtId="0" fontId="16" fillId="0" borderId="10" xfId="0" applyFont="1" applyFill="1" applyBorder="1" applyAlignment="1">
      <alignment/>
    </xf>
    <xf numFmtId="0" fontId="3" fillId="0" borderId="10" xfId="0" applyFont="1" applyFill="1" applyBorder="1" applyAlignment="1">
      <alignment vertical="top" wrapText="1"/>
    </xf>
    <xf numFmtId="0" fontId="11" fillId="0" borderId="0" xfId="0" applyFont="1" applyAlignment="1">
      <alignment horizontal="center"/>
    </xf>
    <xf numFmtId="0" fontId="3" fillId="0" borderId="0" xfId="0" applyFont="1" applyBorder="1" applyAlignment="1">
      <alignment horizontal="center" wrapText="1"/>
    </xf>
    <xf numFmtId="0" fontId="3" fillId="0" borderId="10" xfId="0" applyFont="1" applyBorder="1" applyAlignment="1">
      <alignment horizontal="center" wrapText="1"/>
    </xf>
    <xf numFmtId="49" fontId="3" fillId="0" borderId="10" xfId="0" applyNumberFormat="1" applyFont="1" applyBorder="1" applyAlignment="1">
      <alignment horizontal="left" vertical="top" wrapText="1"/>
    </xf>
    <xf numFmtId="2" fontId="8"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3" fillId="35" borderId="10" xfId="0" applyFont="1" applyFill="1" applyBorder="1" applyAlignment="1">
      <alignment horizontal="center" vertical="center" wrapText="1"/>
    </xf>
    <xf numFmtId="2" fontId="7" fillId="0" borderId="12" xfId="0" applyNumberFormat="1" applyFont="1" applyBorder="1" applyAlignment="1">
      <alignment horizontal="center" vertical="center" wrapText="1"/>
    </xf>
    <xf numFmtId="0" fontId="3" fillId="0" borderId="10" xfId="0" applyFont="1" applyBorder="1" applyAlignment="1">
      <alignment/>
    </xf>
    <xf numFmtId="0" fontId="3" fillId="0" borderId="10" xfId="0" applyNumberFormat="1" applyFont="1" applyBorder="1" applyAlignment="1">
      <alignment horizontal="left" vertical="top" wrapText="1"/>
    </xf>
    <xf numFmtId="2" fontId="3" fillId="0" borderId="0" xfId="0" applyNumberFormat="1" applyFont="1" applyAlignment="1">
      <alignment horizontal="center" vertical="center"/>
    </xf>
    <xf numFmtId="0" fontId="3" fillId="0" borderId="0" xfId="0" applyFont="1" applyAlignment="1">
      <alignment horizontal="center" wrapText="1"/>
    </xf>
    <xf numFmtId="0" fontId="3" fillId="38" borderId="10" xfId="0" applyFont="1" applyFill="1" applyBorder="1" applyAlignment="1">
      <alignment horizontal="center"/>
    </xf>
    <xf numFmtId="0" fontId="17" fillId="0" borderId="10" xfId="0"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13" fillId="0" borderId="10" xfId="0" applyFont="1" applyBorder="1" applyAlignment="1">
      <alignment horizontal="left" vertical="center" wrapText="1"/>
    </xf>
    <xf numFmtId="49" fontId="6" fillId="0" borderId="10"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0" fontId="19" fillId="0" borderId="13" xfId="42"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Alignment="1">
      <alignment horizontal="left" vertical="top" wrapText="1"/>
    </xf>
    <xf numFmtId="0" fontId="3" fillId="0" borderId="10" xfId="0" applyFont="1" applyBorder="1" applyAlignment="1">
      <alignment horizontal="left"/>
    </xf>
    <xf numFmtId="0" fontId="13" fillId="0" borderId="10" xfId="0" applyFont="1" applyBorder="1" applyAlignment="1">
      <alignment/>
    </xf>
    <xf numFmtId="0" fontId="13" fillId="0" borderId="10" xfId="0" applyFont="1" applyBorder="1" applyAlignment="1">
      <alignment horizontal="left"/>
    </xf>
    <xf numFmtId="0" fontId="19" fillId="0" borderId="0" xfId="42" applyAlignment="1" applyProtection="1">
      <alignment/>
      <protection/>
    </xf>
    <xf numFmtId="49" fontId="20" fillId="0" borderId="10" xfId="42" applyNumberFormat="1" applyFont="1" applyBorder="1" applyAlignment="1" applyProtection="1">
      <alignment horizontal="left" vertical="center" wrapText="1"/>
      <protection/>
    </xf>
    <xf numFmtId="0" fontId="19" fillId="0" borderId="10" xfId="42" applyFont="1" applyBorder="1" applyAlignment="1">
      <alignment/>
    </xf>
    <xf numFmtId="0" fontId="3" fillId="0" borderId="10" xfId="0" applyFont="1" applyBorder="1" applyAlignment="1">
      <alignment wrapText="1"/>
    </xf>
    <xf numFmtId="0" fontId="19" fillId="0" borderId="0" xfId="42" applyFont="1" applyAlignment="1" applyProtection="1">
      <alignment/>
      <protection/>
    </xf>
    <xf numFmtId="0" fontId="13" fillId="0" borderId="10" xfId="0" applyNumberFormat="1" applyFont="1" applyBorder="1" applyAlignment="1">
      <alignment vertical="center" wrapText="1"/>
    </xf>
    <xf numFmtId="0" fontId="3" fillId="0" borderId="10" xfId="0" applyFont="1" applyBorder="1" applyAlignment="1">
      <alignment horizontal="center" wrapText="1"/>
    </xf>
    <xf numFmtId="0" fontId="19" fillId="0" borderId="10" xfId="42" applyBorder="1" applyAlignment="1">
      <alignment vertical="top" wrapText="1"/>
    </xf>
    <xf numFmtId="0" fontId="13" fillId="0" borderId="10" xfId="0" applyFont="1" applyBorder="1" applyAlignment="1">
      <alignment vertical="center" wrapText="1"/>
    </xf>
    <xf numFmtId="0" fontId="0" fillId="0" borderId="10" xfId="0" applyBorder="1" applyAlignment="1">
      <alignment/>
    </xf>
    <xf numFmtId="0" fontId="10" fillId="0" borderId="10" xfId="0" applyFont="1" applyFill="1" applyBorder="1" applyAlignment="1">
      <alignment horizontal="center" vertical="center" wrapText="1"/>
    </xf>
    <xf numFmtId="0" fontId="21" fillId="0" borderId="10" xfId="0" applyFont="1" applyBorder="1" applyAlignment="1">
      <alignment wrapText="1"/>
    </xf>
    <xf numFmtId="0" fontId="22" fillId="0" borderId="10" xfId="0" applyFont="1" applyBorder="1" applyAlignment="1">
      <alignment wrapText="1"/>
    </xf>
    <xf numFmtId="49" fontId="5" fillId="0" borderId="10" xfId="0" applyNumberFormat="1" applyFont="1" applyBorder="1" applyAlignment="1">
      <alignment horizontal="center" vertical="center" wrapText="1"/>
    </xf>
    <xf numFmtId="0" fontId="11" fillId="0" borderId="0" xfId="0" applyFont="1" applyAlignment="1">
      <alignment horizontal="center"/>
    </xf>
    <xf numFmtId="0" fontId="3" fillId="0" borderId="15" xfId="0" applyFont="1" applyBorder="1" applyAlignment="1">
      <alignment horizontal="center"/>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8" fillId="0" borderId="10" xfId="0" applyNumberFormat="1" applyFont="1" applyBorder="1" applyAlignment="1">
      <alignment horizontal="center" vertical="center" wrapText="1"/>
    </xf>
    <xf numFmtId="0" fontId="4" fillId="0" borderId="10" xfId="0" applyFont="1" applyBorder="1" applyAlignment="1">
      <alignment/>
    </xf>
    <xf numFmtId="0" fontId="8" fillId="0" borderId="12"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10" fillId="0" borderId="10" xfId="0" applyFont="1" applyBorder="1" applyAlignment="1">
      <alignment horizontal="center" vertical="center"/>
    </xf>
    <xf numFmtId="0" fontId="6" fillId="0" borderId="12"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6" fillId="0" borderId="10" xfId="0" applyFont="1" applyFill="1" applyBorder="1" applyAlignment="1">
      <alignment horizontal="left" vertical="center"/>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2"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6" fillId="0" borderId="10" xfId="0" applyFont="1" applyBorder="1" applyAlignment="1">
      <alignment horizontal="center"/>
    </xf>
    <xf numFmtId="0" fontId="6" fillId="0" borderId="12"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0" fillId="0" borderId="16" xfId="0" applyBorder="1" applyAlignment="1">
      <alignment horizontal="center"/>
    </xf>
    <xf numFmtId="0" fontId="0" fillId="0" borderId="18" xfId="0" applyBorder="1" applyAlignment="1">
      <alignment horizontal="center"/>
    </xf>
    <xf numFmtId="0" fontId="6" fillId="0" borderId="10" xfId="0" applyFont="1" applyBorder="1" applyAlignment="1">
      <alignment horizontal="left" vertical="center"/>
    </xf>
    <xf numFmtId="2" fontId="7" fillId="0" borderId="12" xfId="0" applyNumberFormat="1" applyFont="1" applyBorder="1" applyAlignment="1">
      <alignment horizontal="center" vertical="center" wrapText="1"/>
    </xf>
    <xf numFmtId="2" fontId="7" fillId="0" borderId="14" xfId="0" applyNumberFormat="1" applyFont="1" applyBorder="1" applyAlignment="1">
      <alignment horizontal="center" vertical="center" wrapText="1"/>
    </xf>
    <xf numFmtId="0" fontId="0" fillId="0" borderId="13" xfId="0" applyBorder="1" applyAlignment="1">
      <alignment horizontal="center"/>
    </xf>
    <xf numFmtId="0" fontId="0" fillId="0" borderId="19" xfId="0" applyBorder="1" applyAlignment="1">
      <alignment horizont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0" fillId="0" borderId="17" xfId="0" applyBorder="1" applyAlignment="1">
      <alignment horizontal="center"/>
    </xf>
    <xf numFmtId="0" fontId="0" fillId="0" borderId="22" xfId="0" applyBorder="1" applyAlignment="1">
      <alignment horizontal="center"/>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14" fillId="0" borderId="12" xfId="0" applyFont="1" applyBorder="1" applyAlignment="1">
      <alignment horizontal="left" vertical="center" wrapText="1"/>
    </xf>
    <xf numFmtId="0" fontId="6" fillId="0" borderId="21" xfId="0" applyFont="1" applyFill="1" applyBorder="1" applyAlignment="1">
      <alignment horizontal="right" vertical="center"/>
    </xf>
    <xf numFmtId="0" fontId="6" fillId="0" borderId="23" xfId="0" applyFont="1" applyFill="1" applyBorder="1" applyAlignment="1">
      <alignment horizontal="right" vertical="center"/>
    </xf>
    <xf numFmtId="2" fontId="7" fillId="0" borderId="20" xfId="0" applyNumberFormat="1" applyFont="1" applyBorder="1" applyAlignment="1">
      <alignment horizontal="center" vertical="center" wrapText="1"/>
    </xf>
    <xf numFmtId="2" fontId="7" fillId="0" borderId="21"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4" xfId="0" applyNumberFormat="1" applyFont="1" applyFill="1" applyBorder="1" applyAlignment="1">
      <alignment horizontal="left" vertical="center" wrapText="1"/>
    </xf>
    <xf numFmtId="0" fontId="7" fillId="0" borderId="12"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165" fontId="7" fillId="0" borderId="12"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0" borderId="10"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0" xfId="0" applyFont="1" applyAlignment="1">
      <alignment horizontal="center" vertical="center" wrapText="1"/>
    </xf>
    <xf numFmtId="0" fontId="3" fillId="39" borderId="0" xfId="0" applyFont="1" applyFill="1" applyAlignment="1">
      <alignment horizontal="center" vertical="center" wrapText="1"/>
    </xf>
    <xf numFmtId="0" fontId="10" fillId="0" borderId="10" xfId="0" applyFont="1" applyBorder="1" applyAlignment="1">
      <alignment horizontal="center" vertical="center" wrapText="1"/>
    </xf>
    <xf numFmtId="0" fontId="12" fillId="0" borderId="0" xfId="0" applyFont="1" applyFill="1" applyAlignment="1">
      <alignment horizontal="center" vertical="top" wrapText="1"/>
    </xf>
    <xf numFmtId="0" fontId="10" fillId="40" borderId="0" xfId="0" applyFont="1" applyFill="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vertical="top" wrapText="1"/>
    </xf>
    <xf numFmtId="0" fontId="4" fillId="41" borderId="0" xfId="0" applyFont="1" applyFill="1" applyAlignment="1">
      <alignment horizontal="left" vertical="top" wrapText="1"/>
    </xf>
    <xf numFmtId="0" fontId="3" fillId="0" borderId="12" xfId="0" applyFont="1" applyBorder="1" applyAlignment="1">
      <alignment horizontal="left" vertical="top" wrapText="1"/>
    </xf>
    <xf numFmtId="0" fontId="3" fillId="0" borderId="24" xfId="0" applyFont="1" applyBorder="1" applyAlignment="1">
      <alignment horizontal="left" vertical="top" wrapText="1"/>
    </xf>
    <xf numFmtId="0" fontId="3" fillId="0" borderId="14" xfId="0" applyFont="1" applyBorder="1" applyAlignment="1">
      <alignment horizontal="left" vertical="top" wrapText="1"/>
    </xf>
    <xf numFmtId="0" fontId="6"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3" fillId="0" borderId="12" xfId="0" applyFont="1" applyBorder="1" applyAlignment="1">
      <alignment vertical="top" wrapText="1"/>
    </xf>
    <xf numFmtId="0" fontId="0" fillId="0" borderId="14" xfId="0"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38100</xdr:rowOff>
    </xdr:from>
    <xdr:to>
      <xdr:col>1</xdr:col>
      <xdr:colOff>923925</xdr:colOff>
      <xdr:row>3</xdr:row>
      <xdr:rowOff>171450</xdr:rowOff>
    </xdr:to>
    <xdr:pic>
      <xdr:nvPicPr>
        <xdr:cNvPr id="1" name="Picture 4"/>
        <xdr:cNvPicPr preferRelativeResize="1">
          <a:picLocks noChangeAspect="1"/>
        </xdr:cNvPicPr>
      </xdr:nvPicPr>
      <xdr:blipFill>
        <a:blip r:embed="rId1"/>
        <a:stretch>
          <a:fillRect/>
        </a:stretch>
      </xdr:blipFill>
      <xdr:spPr>
        <a:xfrm>
          <a:off x="457200" y="38100"/>
          <a:ext cx="6858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fatikhova@inbox.ru"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demenev58@mail.ru"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turclub10@mail.ru"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hmstas@mail.ru"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a_kiol@rambler.ru"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log07@yandex.ru"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doctorbert@yandex.ru"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nas@osmf.sscc.ru"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mailto:stas61_k@mail.ru"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75"/>
  <sheetViews>
    <sheetView zoomScalePageLayoutView="0" workbookViewId="0" topLeftCell="A1">
      <selection activeCell="B41" sqref="B41"/>
    </sheetView>
  </sheetViews>
  <sheetFormatPr defaultColWidth="9.140625" defaultRowHeight="15"/>
  <cols>
    <col min="1" max="1" width="101.421875" style="0" customWidth="1"/>
    <col min="2" max="2" width="16.140625" style="0" customWidth="1"/>
    <col min="4" max="9" width="6.7109375" style="0" customWidth="1"/>
  </cols>
  <sheetData>
    <row r="1" spans="1:10" ht="15">
      <c r="A1" s="76" t="s">
        <v>72</v>
      </c>
      <c r="B1" s="76"/>
      <c r="C1" s="1"/>
      <c r="D1" s="1"/>
      <c r="E1" s="1"/>
      <c r="F1" s="1"/>
      <c r="G1" s="1"/>
      <c r="H1" s="1"/>
      <c r="I1" s="1"/>
      <c r="J1" s="1"/>
    </row>
    <row r="2" spans="1:10" ht="15">
      <c r="A2" s="12" t="s">
        <v>93</v>
      </c>
      <c r="B2" s="37"/>
      <c r="C2" s="1"/>
      <c r="D2" s="1"/>
      <c r="E2" s="1"/>
      <c r="F2" s="1"/>
      <c r="G2" s="1"/>
      <c r="H2" s="1"/>
      <c r="I2" s="1"/>
      <c r="J2" s="1"/>
    </row>
    <row r="3" spans="1:10" ht="15">
      <c r="A3" s="12" t="s">
        <v>92</v>
      </c>
      <c r="B3" s="37"/>
      <c r="C3" s="1"/>
      <c r="D3" s="1"/>
      <c r="E3" s="1"/>
      <c r="F3" s="1"/>
      <c r="G3" s="1"/>
      <c r="H3" s="1"/>
      <c r="I3" s="1"/>
      <c r="J3" s="1"/>
    </row>
    <row r="4" spans="1:10" ht="15">
      <c r="A4" s="12" t="s">
        <v>108</v>
      </c>
      <c r="B4" s="37"/>
      <c r="C4" s="1"/>
      <c r="D4" s="1"/>
      <c r="E4" s="1"/>
      <c r="F4" s="1"/>
      <c r="G4" s="1"/>
      <c r="H4" s="1"/>
      <c r="I4" s="1"/>
      <c r="J4" s="1"/>
    </row>
    <row r="5" spans="1:10" ht="15">
      <c r="A5" s="12" t="s">
        <v>111</v>
      </c>
      <c r="B5" s="37"/>
      <c r="C5" s="1"/>
      <c r="D5" s="1"/>
      <c r="E5" s="1"/>
      <c r="F5" s="1"/>
      <c r="G5" s="1"/>
      <c r="H5" s="1"/>
      <c r="I5" s="1"/>
      <c r="J5" s="1"/>
    </row>
    <row r="6" spans="1:10" ht="6" customHeight="1">
      <c r="A6" s="1"/>
      <c r="B6" s="37"/>
      <c r="C6" s="1"/>
      <c r="D6" s="1"/>
      <c r="E6" s="1"/>
      <c r="F6" s="1"/>
      <c r="G6" s="1"/>
      <c r="H6" s="1"/>
      <c r="I6" s="1"/>
      <c r="J6" s="1"/>
    </row>
    <row r="7" spans="1:10" ht="15">
      <c r="A7" s="1" t="s">
        <v>100</v>
      </c>
      <c r="B7" s="37"/>
      <c r="C7" s="1"/>
      <c r="D7" s="1"/>
      <c r="E7" s="1"/>
      <c r="F7" s="1"/>
      <c r="G7" s="1"/>
      <c r="H7" s="1"/>
      <c r="I7" s="1"/>
      <c r="J7" s="1"/>
    </row>
    <row r="8" spans="1:10" ht="15">
      <c r="A8" s="1" t="s">
        <v>101</v>
      </c>
      <c r="B8" s="37"/>
      <c r="C8" s="1"/>
      <c r="D8" s="1"/>
      <c r="E8" s="1"/>
      <c r="F8" s="1"/>
      <c r="G8" s="1"/>
      <c r="H8" s="1"/>
      <c r="I8" s="1"/>
      <c r="J8" s="1"/>
    </row>
    <row r="9" spans="1:10" ht="15">
      <c r="A9" s="1" t="s">
        <v>102</v>
      </c>
      <c r="B9" s="37"/>
      <c r="C9" s="1"/>
      <c r="D9" s="1"/>
      <c r="E9" s="1"/>
      <c r="F9" s="1"/>
      <c r="G9" s="1"/>
      <c r="H9" s="1"/>
      <c r="I9" s="1"/>
      <c r="J9" s="1"/>
    </row>
    <row r="10" spans="1:10" ht="6" customHeight="1">
      <c r="A10" s="1"/>
      <c r="B10" s="37"/>
      <c r="C10" s="1"/>
      <c r="D10" s="1"/>
      <c r="E10" s="1"/>
      <c r="F10" s="1"/>
      <c r="G10" s="1"/>
      <c r="H10" s="1"/>
      <c r="I10" s="1"/>
      <c r="J10" s="1"/>
    </row>
    <row r="11" spans="1:10" ht="15">
      <c r="A11" s="1" t="s">
        <v>103</v>
      </c>
      <c r="B11" s="1"/>
      <c r="C11" s="1"/>
      <c r="D11" s="1"/>
      <c r="E11" s="1"/>
      <c r="F11" s="1"/>
      <c r="G11" s="1"/>
      <c r="H11" s="1"/>
      <c r="I11" s="1"/>
      <c r="J11" s="1"/>
    </row>
    <row r="12" spans="1:10" ht="15">
      <c r="A12" s="1" t="s">
        <v>106</v>
      </c>
      <c r="B12" s="1"/>
      <c r="C12" s="1"/>
      <c r="D12" s="1"/>
      <c r="E12" s="1"/>
      <c r="F12" s="1"/>
      <c r="G12" s="1"/>
      <c r="H12" s="1"/>
      <c r="I12" s="1"/>
      <c r="J12" s="1"/>
    </row>
    <row r="13" spans="1:10" ht="15">
      <c r="A13" s="1" t="s">
        <v>73</v>
      </c>
      <c r="B13" s="1"/>
      <c r="C13" s="1"/>
      <c r="D13" s="1"/>
      <c r="E13" s="1"/>
      <c r="F13" s="1"/>
      <c r="G13" s="1"/>
      <c r="H13" s="1"/>
      <c r="I13" s="1"/>
      <c r="J13" s="1"/>
    </row>
    <row r="14" spans="1:10" ht="15">
      <c r="A14" s="1" t="s">
        <v>94</v>
      </c>
      <c r="B14" s="1"/>
      <c r="C14" s="1"/>
      <c r="D14" s="1"/>
      <c r="E14" s="1"/>
      <c r="F14" s="1"/>
      <c r="G14" s="1"/>
      <c r="H14" s="1"/>
      <c r="I14" s="1"/>
      <c r="J14" s="1"/>
    </row>
    <row r="15" spans="1:10" ht="15">
      <c r="A15" s="1" t="s">
        <v>85</v>
      </c>
      <c r="B15" s="1"/>
      <c r="C15" s="1"/>
      <c r="D15" s="1"/>
      <c r="E15" s="1"/>
      <c r="F15" s="1"/>
      <c r="G15" s="1"/>
      <c r="H15" s="1"/>
      <c r="I15" s="1"/>
      <c r="J15" s="1"/>
    </row>
    <row r="16" spans="1:10" ht="15">
      <c r="A16" s="1" t="s">
        <v>112</v>
      </c>
      <c r="B16" s="1"/>
      <c r="C16" s="1"/>
      <c r="D16" s="1"/>
      <c r="E16" s="1"/>
      <c r="F16" s="1"/>
      <c r="G16" s="1"/>
      <c r="H16" s="1"/>
      <c r="I16" s="1"/>
      <c r="J16" s="1"/>
    </row>
    <row r="17" spans="1:10" ht="15">
      <c r="A17" s="1" t="s">
        <v>123</v>
      </c>
      <c r="B17" s="1"/>
      <c r="C17" s="1"/>
      <c r="D17" s="1"/>
      <c r="E17" s="1"/>
      <c r="F17" s="1"/>
      <c r="G17" s="1"/>
      <c r="H17" s="1"/>
      <c r="I17" s="1"/>
      <c r="J17" s="1"/>
    </row>
    <row r="18" spans="1:10" ht="6" customHeight="1">
      <c r="A18" s="1"/>
      <c r="B18" s="1"/>
      <c r="C18" s="1"/>
      <c r="D18" s="1"/>
      <c r="E18" s="1"/>
      <c r="F18" s="1"/>
      <c r="G18" s="1"/>
      <c r="H18" s="1"/>
      <c r="I18" s="1"/>
      <c r="J18" s="1"/>
    </row>
    <row r="19" spans="1:10" ht="15">
      <c r="A19" s="1" t="s">
        <v>97</v>
      </c>
      <c r="B19" s="1"/>
      <c r="C19" s="1"/>
      <c r="D19" s="1"/>
      <c r="E19" s="1"/>
      <c r="F19" s="1"/>
      <c r="G19" s="1"/>
      <c r="H19" s="1"/>
      <c r="I19" s="1"/>
      <c r="J19" s="1"/>
    </row>
    <row r="20" spans="1:10" ht="15">
      <c r="A20" s="1" t="s">
        <v>113</v>
      </c>
      <c r="B20" s="1"/>
      <c r="C20" s="1"/>
      <c r="D20" s="1"/>
      <c r="E20" s="1"/>
      <c r="F20" s="1"/>
      <c r="G20" s="1"/>
      <c r="H20" s="1"/>
      <c r="I20" s="1"/>
      <c r="J20" s="1"/>
    </row>
    <row r="21" spans="1:10" ht="15">
      <c r="A21" s="1" t="s">
        <v>114</v>
      </c>
      <c r="B21" s="1"/>
      <c r="C21" s="1"/>
      <c r="D21" s="1"/>
      <c r="E21" s="1"/>
      <c r="F21" s="1"/>
      <c r="G21" s="1"/>
      <c r="H21" s="1"/>
      <c r="I21" s="1"/>
      <c r="J21" s="1"/>
    </row>
    <row r="22" spans="1:10" ht="15">
      <c r="A22" s="1" t="s">
        <v>98</v>
      </c>
      <c r="B22" s="1"/>
      <c r="C22" s="1"/>
      <c r="D22" s="1"/>
      <c r="E22" s="1"/>
      <c r="F22" s="1"/>
      <c r="G22" s="1"/>
      <c r="H22" s="1"/>
      <c r="I22" s="1"/>
      <c r="J22" s="1"/>
    </row>
    <row r="23" spans="1:10" ht="15">
      <c r="A23" s="1" t="s">
        <v>120</v>
      </c>
      <c r="B23" s="1"/>
      <c r="C23" s="1"/>
      <c r="D23" s="1"/>
      <c r="E23" s="1"/>
      <c r="F23" s="1"/>
      <c r="G23" s="1"/>
      <c r="H23" s="1"/>
      <c r="I23" s="1"/>
      <c r="J23" s="1"/>
    </row>
    <row r="24" spans="1:10" ht="6.75" customHeight="1">
      <c r="A24" s="1"/>
      <c r="B24" s="1"/>
      <c r="C24" s="1"/>
      <c r="D24" s="1"/>
      <c r="E24" s="1"/>
      <c r="F24" s="1"/>
      <c r="G24" s="1"/>
      <c r="H24" s="1"/>
      <c r="I24" s="1"/>
      <c r="J24" s="1"/>
    </row>
    <row r="25" spans="1:10" ht="15">
      <c r="A25" s="12" t="s">
        <v>95</v>
      </c>
      <c r="B25" s="1"/>
      <c r="C25" s="1"/>
      <c r="D25" s="1"/>
      <c r="E25" s="1"/>
      <c r="F25" s="1"/>
      <c r="G25" s="1"/>
      <c r="H25" s="1"/>
      <c r="I25" s="1"/>
      <c r="J25" s="1"/>
    </row>
    <row r="26" spans="1:10" ht="15">
      <c r="A26" s="1" t="s">
        <v>107</v>
      </c>
      <c r="B26" s="1"/>
      <c r="C26" s="1"/>
      <c r="D26" s="1"/>
      <c r="E26" s="1"/>
      <c r="F26" s="1"/>
      <c r="G26" s="1"/>
      <c r="H26" s="1"/>
      <c r="I26" s="1"/>
      <c r="J26" s="1"/>
    </row>
    <row r="27" spans="1:10" ht="15">
      <c r="A27" s="12" t="s">
        <v>124</v>
      </c>
      <c r="B27" s="1"/>
      <c r="C27" s="1"/>
      <c r="D27" s="1"/>
      <c r="E27" s="1"/>
      <c r="F27" s="1"/>
      <c r="G27" s="1"/>
      <c r="H27" s="1"/>
      <c r="I27" s="1"/>
      <c r="J27" s="1"/>
    </row>
    <row r="28" spans="1:10" ht="15">
      <c r="A28" s="1" t="s">
        <v>96</v>
      </c>
      <c r="B28" s="1"/>
      <c r="C28" s="1"/>
      <c r="D28" s="1"/>
      <c r="E28" s="1"/>
      <c r="F28" s="1"/>
      <c r="G28" s="1"/>
      <c r="H28" s="1"/>
      <c r="I28" s="1"/>
      <c r="J28" s="1"/>
    </row>
    <row r="29" spans="1:10" ht="15">
      <c r="A29" s="1" t="s">
        <v>104</v>
      </c>
      <c r="B29" s="1"/>
      <c r="C29" s="1"/>
      <c r="D29" s="1"/>
      <c r="E29" s="1"/>
      <c r="F29" s="1"/>
      <c r="G29" s="1"/>
      <c r="H29" s="1"/>
      <c r="I29" s="1"/>
      <c r="J29" s="1"/>
    </row>
    <row r="30" spans="1:10" ht="15">
      <c r="A30" s="1" t="s">
        <v>89</v>
      </c>
      <c r="B30" s="1"/>
      <c r="C30" s="1"/>
      <c r="D30" s="1"/>
      <c r="E30" s="1"/>
      <c r="F30" s="1"/>
      <c r="G30" s="1"/>
      <c r="H30" s="1"/>
      <c r="I30" s="1"/>
      <c r="J30" s="1"/>
    </row>
    <row r="31" spans="1:10" ht="15">
      <c r="A31" s="1" t="s">
        <v>115</v>
      </c>
      <c r="B31" s="1"/>
      <c r="C31" s="1"/>
      <c r="D31" s="1"/>
      <c r="E31" s="1"/>
      <c r="F31" s="1"/>
      <c r="G31" s="1"/>
      <c r="H31" s="1"/>
      <c r="I31" s="1"/>
      <c r="J31" s="1"/>
    </row>
    <row r="32" spans="1:10" ht="15">
      <c r="A32" s="1" t="s">
        <v>105</v>
      </c>
      <c r="B32" s="1"/>
      <c r="C32" s="1"/>
      <c r="D32" s="1"/>
      <c r="E32" s="1"/>
      <c r="F32" s="1"/>
      <c r="G32" s="1"/>
      <c r="H32" s="1"/>
      <c r="I32" s="1"/>
      <c r="J32" s="1"/>
    </row>
    <row r="33" spans="1:10" ht="15">
      <c r="A33" s="1" t="s">
        <v>119</v>
      </c>
      <c r="B33" s="1"/>
      <c r="C33" s="1"/>
      <c r="D33" s="1"/>
      <c r="E33" s="1"/>
      <c r="F33" s="1"/>
      <c r="G33" s="1"/>
      <c r="H33" s="1"/>
      <c r="I33" s="1"/>
      <c r="J33" s="1"/>
    </row>
    <row r="34" spans="1:10" ht="6" customHeight="1">
      <c r="A34" s="1"/>
      <c r="B34" s="1"/>
      <c r="C34" s="1"/>
      <c r="D34" s="1"/>
      <c r="E34" s="1"/>
      <c r="F34" s="1"/>
      <c r="G34" s="1"/>
      <c r="H34" s="1"/>
      <c r="I34" s="1"/>
      <c r="J34" s="1"/>
    </row>
    <row r="35" spans="1:10" ht="15">
      <c r="A35" s="1" t="s">
        <v>117</v>
      </c>
      <c r="B35" s="1"/>
      <c r="C35" s="1"/>
      <c r="D35" s="1"/>
      <c r="E35" s="1"/>
      <c r="F35" s="1"/>
      <c r="G35" s="1"/>
      <c r="H35" s="1"/>
      <c r="I35" s="1"/>
      <c r="J35" s="1"/>
    </row>
    <row r="36" spans="1:10" ht="15">
      <c r="A36" s="1" t="s">
        <v>116</v>
      </c>
      <c r="B36" s="1"/>
      <c r="C36" s="1"/>
      <c r="D36" s="1"/>
      <c r="E36" s="1"/>
      <c r="F36" s="1"/>
      <c r="G36" s="1"/>
      <c r="H36" s="1"/>
      <c r="I36" s="1"/>
      <c r="J36" s="1"/>
    </row>
    <row r="37" spans="1:10" ht="15">
      <c r="A37" s="1" t="s">
        <v>99</v>
      </c>
      <c r="B37" s="1"/>
      <c r="C37" s="1"/>
      <c r="D37" s="1"/>
      <c r="E37" s="1"/>
      <c r="F37" s="1"/>
      <c r="G37" s="1"/>
      <c r="H37" s="1"/>
      <c r="I37" s="1"/>
      <c r="J37" s="1"/>
    </row>
    <row r="38" spans="1:10" ht="6" customHeight="1">
      <c r="A38" s="1"/>
      <c r="B38" s="1"/>
      <c r="C38" s="1"/>
      <c r="J38" s="1"/>
    </row>
    <row r="39" spans="1:10" ht="15" customHeight="1">
      <c r="A39" s="1" t="s">
        <v>118</v>
      </c>
      <c r="B39" s="1"/>
      <c r="C39" s="1"/>
      <c r="J39" s="1"/>
    </row>
    <row r="40" spans="1:9" ht="15" customHeight="1">
      <c r="A40" s="39" t="s">
        <v>62</v>
      </c>
      <c r="B40" s="39" t="s">
        <v>52</v>
      </c>
      <c r="C40" s="1"/>
      <c r="D40" s="77" t="s">
        <v>90</v>
      </c>
      <c r="E40" s="77"/>
      <c r="F40" s="77"/>
      <c r="G40" s="77"/>
      <c r="H40" s="77"/>
      <c r="I40" s="77"/>
    </row>
    <row r="41" spans="1:9" ht="15" customHeight="1">
      <c r="A41" s="39" t="s">
        <v>61</v>
      </c>
      <c r="B41" s="68" t="s">
        <v>53</v>
      </c>
      <c r="C41" s="1"/>
      <c r="D41" s="18" t="s">
        <v>83</v>
      </c>
      <c r="E41" s="18" t="s">
        <v>78</v>
      </c>
      <c r="F41" s="18" t="s">
        <v>79</v>
      </c>
      <c r="G41" s="18" t="s">
        <v>80</v>
      </c>
      <c r="H41" s="18" t="s">
        <v>81</v>
      </c>
      <c r="I41" s="18" t="s">
        <v>82</v>
      </c>
    </row>
    <row r="42" spans="1:9" ht="15" customHeight="1">
      <c r="A42" s="39" t="s">
        <v>63</v>
      </c>
      <c r="B42" s="39" t="s">
        <v>54</v>
      </c>
      <c r="C42" s="1"/>
      <c r="D42" s="78">
        <v>1</v>
      </c>
      <c r="E42" s="42">
        <v>3</v>
      </c>
      <c r="F42" s="43"/>
      <c r="G42" s="14"/>
      <c r="H42" s="14"/>
      <c r="I42" s="16">
        <v>85</v>
      </c>
    </row>
    <row r="43" spans="1:9" ht="15" customHeight="1">
      <c r="A43" s="39" t="s">
        <v>64</v>
      </c>
      <c r="B43" s="39" t="s">
        <v>55</v>
      </c>
      <c r="C43" s="1"/>
      <c r="D43" s="78"/>
      <c r="E43" s="42">
        <v>4</v>
      </c>
      <c r="F43" s="43"/>
      <c r="G43" s="14"/>
      <c r="H43" s="14"/>
      <c r="I43" s="16">
        <v>80</v>
      </c>
    </row>
    <row r="44" spans="1:9" ht="15" customHeight="1">
      <c r="A44" s="39" t="s">
        <v>65</v>
      </c>
      <c r="B44" s="39" t="s">
        <v>56</v>
      </c>
      <c r="C44" s="1"/>
      <c r="D44" s="78"/>
      <c r="E44" s="42">
        <v>5</v>
      </c>
      <c r="F44" s="43"/>
      <c r="G44" s="14"/>
      <c r="H44" s="14"/>
      <c r="I44" s="16">
        <v>75</v>
      </c>
    </row>
    <row r="45" spans="1:9" ht="15" customHeight="1">
      <c r="A45" s="39" t="s">
        <v>66</v>
      </c>
      <c r="B45" s="39" t="s">
        <v>57</v>
      </c>
      <c r="C45" s="1"/>
      <c r="D45" s="78"/>
      <c r="E45" s="42">
        <v>6</v>
      </c>
      <c r="F45" s="43"/>
      <c r="G45" s="14"/>
      <c r="H45" s="14"/>
      <c r="I45" s="16">
        <v>70</v>
      </c>
    </row>
    <row r="46" spans="1:9" ht="15" customHeight="1">
      <c r="A46" s="39" t="s">
        <v>67</v>
      </c>
      <c r="B46" s="39" t="s">
        <v>58</v>
      </c>
      <c r="C46" s="1"/>
      <c r="D46" s="79" t="s">
        <v>91</v>
      </c>
      <c r="E46" s="42">
        <v>7</v>
      </c>
      <c r="F46" s="43"/>
      <c r="G46" s="14"/>
      <c r="H46" s="16">
        <v>100</v>
      </c>
      <c r="I46" s="16">
        <v>58</v>
      </c>
    </row>
    <row r="47" spans="1:9" ht="15" customHeight="1">
      <c r="A47" s="39" t="s">
        <v>68</v>
      </c>
      <c r="B47" s="39" t="s">
        <v>59</v>
      </c>
      <c r="C47" s="1"/>
      <c r="D47" s="79"/>
      <c r="E47" s="42">
        <v>8</v>
      </c>
      <c r="F47" s="43"/>
      <c r="G47" s="14"/>
      <c r="H47" s="16">
        <v>94</v>
      </c>
      <c r="I47" s="16">
        <v>55</v>
      </c>
    </row>
    <row r="48" spans="1:9" ht="15" customHeight="1">
      <c r="A48" s="38"/>
      <c r="B48" s="38"/>
      <c r="C48" s="1"/>
      <c r="D48" s="79"/>
      <c r="E48" s="42">
        <v>9</v>
      </c>
      <c r="F48" s="43"/>
      <c r="G48" s="14"/>
      <c r="H48" s="16">
        <v>88</v>
      </c>
      <c r="I48" s="16">
        <v>52</v>
      </c>
    </row>
    <row r="49" spans="1:9" ht="15" customHeight="1">
      <c r="A49" s="38"/>
      <c r="B49" s="38"/>
      <c r="C49" s="1"/>
      <c r="D49" s="79"/>
      <c r="E49" s="42">
        <v>10</v>
      </c>
      <c r="F49" s="43"/>
      <c r="G49" s="14"/>
      <c r="H49" s="16">
        <v>82</v>
      </c>
      <c r="I49" s="16">
        <v>49</v>
      </c>
    </row>
    <row r="50" spans="1:9" ht="15" customHeight="1">
      <c r="A50" s="38"/>
      <c r="B50" s="38"/>
      <c r="C50" s="1"/>
      <c r="D50" s="79"/>
      <c r="E50" s="42">
        <v>11</v>
      </c>
      <c r="F50" s="43"/>
      <c r="G50" s="14"/>
      <c r="H50" s="16">
        <v>76</v>
      </c>
      <c r="I50" s="16">
        <v>46</v>
      </c>
    </row>
    <row r="51" spans="1:9" ht="15" customHeight="1">
      <c r="A51" s="1"/>
      <c r="B51" s="1"/>
      <c r="C51" s="1"/>
      <c r="D51" s="79"/>
      <c r="E51" s="42">
        <v>12</v>
      </c>
      <c r="F51" s="43"/>
      <c r="G51" s="14"/>
      <c r="H51" s="16">
        <v>70</v>
      </c>
      <c r="I51" s="16">
        <v>43</v>
      </c>
    </row>
    <row r="52" spans="1:9" ht="15" customHeight="1">
      <c r="A52" s="1"/>
      <c r="B52" s="1"/>
      <c r="C52" s="1"/>
      <c r="D52" s="75" t="s">
        <v>74</v>
      </c>
      <c r="E52" s="15">
        <v>13</v>
      </c>
      <c r="F52" s="13"/>
      <c r="G52" s="14"/>
      <c r="H52" s="15">
        <v>60</v>
      </c>
      <c r="I52" s="16">
        <v>33</v>
      </c>
    </row>
    <row r="53" spans="1:9" ht="15" customHeight="1">
      <c r="A53" s="1"/>
      <c r="B53" s="1"/>
      <c r="C53" s="1"/>
      <c r="D53" s="75"/>
      <c r="E53" s="15">
        <v>14</v>
      </c>
      <c r="F53" s="13"/>
      <c r="G53" s="14"/>
      <c r="H53" s="15">
        <v>56</v>
      </c>
      <c r="I53" s="16">
        <v>31</v>
      </c>
    </row>
    <row r="54" spans="1:9" ht="15" customHeight="1">
      <c r="A54" s="1"/>
      <c r="B54" s="1"/>
      <c r="C54" s="1"/>
      <c r="D54" s="75"/>
      <c r="E54" s="15">
        <v>15</v>
      </c>
      <c r="F54" s="13"/>
      <c r="G54" s="17">
        <v>100</v>
      </c>
      <c r="H54" s="15">
        <v>52</v>
      </c>
      <c r="I54" s="16">
        <v>29</v>
      </c>
    </row>
    <row r="55" spans="1:9" ht="15" customHeight="1">
      <c r="A55" s="1"/>
      <c r="B55" s="1"/>
      <c r="C55" s="1"/>
      <c r="D55" s="75"/>
      <c r="E55" s="15">
        <v>16</v>
      </c>
      <c r="F55" s="13"/>
      <c r="G55" s="17">
        <v>96</v>
      </c>
      <c r="H55" s="15">
        <v>48</v>
      </c>
      <c r="I55" s="16">
        <v>27</v>
      </c>
    </row>
    <row r="56" spans="1:9" ht="15" customHeight="1">
      <c r="A56" s="1"/>
      <c r="B56" s="1"/>
      <c r="C56" s="1"/>
      <c r="D56" s="75"/>
      <c r="E56" s="15">
        <v>17</v>
      </c>
      <c r="F56" s="13"/>
      <c r="G56" s="17">
        <v>92</v>
      </c>
      <c r="H56" s="15">
        <v>44</v>
      </c>
      <c r="I56" s="16">
        <v>26</v>
      </c>
    </row>
    <row r="57" spans="1:9" ht="15" customHeight="1">
      <c r="A57" s="1"/>
      <c r="B57" s="1"/>
      <c r="C57" s="1"/>
      <c r="D57" s="75"/>
      <c r="E57" s="15">
        <v>18</v>
      </c>
      <c r="F57" s="13"/>
      <c r="G57" s="17">
        <v>88</v>
      </c>
      <c r="H57" s="15">
        <v>40</v>
      </c>
      <c r="I57" s="17">
        <v>25</v>
      </c>
    </row>
    <row r="58" spans="1:9" ht="15.75">
      <c r="A58" s="1"/>
      <c r="B58" s="1"/>
      <c r="C58" s="1"/>
      <c r="D58" s="75" t="s">
        <v>75</v>
      </c>
      <c r="E58" s="15">
        <v>20</v>
      </c>
      <c r="F58" s="13"/>
      <c r="G58" s="17">
        <v>84</v>
      </c>
      <c r="H58" s="15">
        <v>35</v>
      </c>
      <c r="I58" s="14"/>
    </row>
    <row r="59" spans="1:9" ht="15.75">
      <c r="A59" s="1"/>
      <c r="B59" s="1"/>
      <c r="C59" s="1"/>
      <c r="D59" s="75"/>
      <c r="E59" s="15">
        <v>22</v>
      </c>
      <c r="F59" s="13"/>
      <c r="G59" s="17">
        <v>80</v>
      </c>
      <c r="H59" s="15">
        <v>33</v>
      </c>
      <c r="I59" s="14"/>
    </row>
    <row r="60" spans="1:9" ht="15.75">
      <c r="A60" s="1"/>
      <c r="B60" s="1"/>
      <c r="C60" s="1"/>
      <c r="D60" s="75"/>
      <c r="E60" s="15">
        <v>24</v>
      </c>
      <c r="F60" s="17">
        <v>100</v>
      </c>
      <c r="G60" s="17">
        <v>76</v>
      </c>
      <c r="H60" s="15">
        <v>31</v>
      </c>
      <c r="I60" s="14"/>
    </row>
    <row r="61" spans="1:9" ht="15.75">
      <c r="A61" s="1"/>
      <c r="B61" s="1"/>
      <c r="C61" s="1"/>
      <c r="D61" s="75"/>
      <c r="E61" s="15">
        <v>26</v>
      </c>
      <c r="F61" s="17">
        <v>96</v>
      </c>
      <c r="G61" s="17">
        <v>72</v>
      </c>
      <c r="H61" s="15">
        <v>29</v>
      </c>
      <c r="I61" s="14"/>
    </row>
    <row r="62" spans="1:9" ht="15.75">
      <c r="A62" s="1"/>
      <c r="B62" s="1"/>
      <c r="C62" s="1"/>
      <c r="D62" s="75"/>
      <c r="E62" s="15">
        <v>28</v>
      </c>
      <c r="F62" s="17">
        <v>92</v>
      </c>
      <c r="G62" s="17">
        <v>68</v>
      </c>
      <c r="H62" s="15">
        <v>27</v>
      </c>
      <c r="I62" s="14"/>
    </row>
    <row r="63" spans="1:9" ht="15.75">
      <c r="A63" s="1"/>
      <c r="B63" s="1"/>
      <c r="C63" s="1"/>
      <c r="D63" s="75"/>
      <c r="E63" s="15">
        <v>30</v>
      </c>
      <c r="F63" s="17">
        <v>88</v>
      </c>
      <c r="G63" s="17">
        <v>64</v>
      </c>
      <c r="H63" s="15">
        <v>25</v>
      </c>
      <c r="I63" s="14"/>
    </row>
    <row r="64" spans="1:9" ht="15.75">
      <c r="A64" s="1"/>
      <c r="B64" s="1"/>
      <c r="C64" s="1"/>
      <c r="D64" s="75" t="s">
        <v>76</v>
      </c>
      <c r="E64" s="15">
        <v>33</v>
      </c>
      <c r="F64" s="17">
        <v>84</v>
      </c>
      <c r="G64" s="17">
        <v>60</v>
      </c>
      <c r="H64" s="14"/>
      <c r="I64" s="14"/>
    </row>
    <row r="65" spans="1:9" ht="15.75">
      <c r="A65" s="1"/>
      <c r="B65" s="1"/>
      <c r="C65" s="1"/>
      <c r="D65" s="75"/>
      <c r="E65" s="15">
        <v>36</v>
      </c>
      <c r="F65" s="17">
        <v>80</v>
      </c>
      <c r="G65" s="17">
        <v>56</v>
      </c>
      <c r="H65" s="14"/>
      <c r="I65" s="14"/>
    </row>
    <row r="66" spans="1:9" ht="15.75">
      <c r="A66" s="1"/>
      <c r="B66" s="1"/>
      <c r="C66" s="1"/>
      <c r="D66" s="75"/>
      <c r="E66" s="15">
        <v>39</v>
      </c>
      <c r="F66" s="17">
        <v>76</v>
      </c>
      <c r="G66" s="17">
        <v>52</v>
      </c>
      <c r="H66" s="14"/>
      <c r="I66" s="14"/>
    </row>
    <row r="67" spans="1:9" ht="15.75">
      <c r="A67" s="1"/>
      <c r="B67" s="1"/>
      <c r="C67" s="1"/>
      <c r="D67" s="75"/>
      <c r="E67" s="15">
        <v>42</v>
      </c>
      <c r="F67" s="17">
        <v>72</v>
      </c>
      <c r="G67" s="17">
        <v>48</v>
      </c>
      <c r="H67" s="14"/>
      <c r="I67" s="14"/>
    </row>
    <row r="68" spans="1:9" ht="15.75">
      <c r="A68" s="1"/>
      <c r="B68" s="1"/>
      <c r="C68" s="1"/>
      <c r="D68" s="75"/>
      <c r="E68" s="15">
        <v>45</v>
      </c>
      <c r="F68" s="17">
        <v>68</v>
      </c>
      <c r="G68" s="17">
        <v>44</v>
      </c>
      <c r="H68" s="14"/>
      <c r="I68" s="14"/>
    </row>
    <row r="69" spans="1:9" ht="15.75">
      <c r="A69" s="1"/>
      <c r="B69" s="1"/>
      <c r="C69" s="1"/>
      <c r="D69" s="75"/>
      <c r="E69" s="15">
        <v>48</v>
      </c>
      <c r="F69" s="17">
        <v>64</v>
      </c>
      <c r="G69" s="17">
        <v>40</v>
      </c>
      <c r="H69" s="14"/>
      <c r="I69" s="14"/>
    </row>
    <row r="70" spans="1:9" ht="15.75">
      <c r="A70" s="1"/>
      <c r="B70" s="1"/>
      <c r="C70" s="1"/>
      <c r="D70" s="75" t="s">
        <v>77</v>
      </c>
      <c r="E70" s="15">
        <v>52</v>
      </c>
      <c r="F70" s="17">
        <v>60</v>
      </c>
      <c r="G70" s="14"/>
      <c r="H70" s="14"/>
      <c r="I70" s="14"/>
    </row>
    <row r="71" spans="1:9" ht="15.75">
      <c r="A71" s="1"/>
      <c r="B71" s="1"/>
      <c r="C71" s="1"/>
      <c r="D71" s="75"/>
      <c r="E71" s="15">
        <v>56</v>
      </c>
      <c r="F71" s="17">
        <v>56</v>
      </c>
      <c r="G71" s="14"/>
      <c r="H71" s="14"/>
      <c r="I71" s="14"/>
    </row>
    <row r="72" spans="1:9" ht="15.75">
      <c r="A72" s="1"/>
      <c r="B72" s="1"/>
      <c r="C72" s="1"/>
      <c r="D72" s="75"/>
      <c r="E72" s="15">
        <v>60</v>
      </c>
      <c r="F72" s="17">
        <v>52</v>
      </c>
      <c r="G72" s="14"/>
      <c r="H72" s="14"/>
      <c r="I72" s="14"/>
    </row>
    <row r="73" spans="1:9" ht="15.75">
      <c r="A73" s="1"/>
      <c r="B73" s="1"/>
      <c r="C73" s="1"/>
      <c r="D73" s="75"/>
      <c r="E73" s="15">
        <v>64</v>
      </c>
      <c r="F73" s="17">
        <v>48</v>
      </c>
      <c r="G73" s="14"/>
      <c r="H73" s="14"/>
      <c r="I73" s="14"/>
    </row>
    <row r="74" spans="1:9" ht="15.75">
      <c r="A74" s="1"/>
      <c r="B74" s="1"/>
      <c r="C74" s="1"/>
      <c r="D74" s="75"/>
      <c r="E74" s="15">
        <v>68</v>
      </c>
      <c r="F74" s="17">
        <v>44</v>
      </c>
      <c r="G74" s="14"/>
      <c r="H74" s="14"/>
      <c r="I74" s="14"/>
    </row>
    <row r="75" spans="4:9" ht="15.75">
      <c r="D75" s="75"/>
      <c r="E75" s="15">
        <v>72</v>
      </c>
      <c r="F75" s="17">
        <v>40</v>
      </c>
      <c r="G75" s="14"/>
      <c r="H75" s="14"/>
      <c r="I75" s="14"/>
    </row>
  </sheetData>
  <sheetProtection/>
  <mergeCells count="8">
    <mergeCell ref="D70:D75"/>
    <mergeCell ref="A1:B1"/>
    <mergeCell ref="D52:D57"/>
    <mergeCell ref="D58:D63"/>
    <mergeCell ref="D64:D69"/>
    <mergeCell ref="D40:I40"/>
    <mergeCell ref="D42:D45"/>
    <mergeCell ref="D46:D5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52"/>
  <sheetViews>
    <sheetView zoomScalePageLayoutView="0" workbookViewId="0" topLeftCell="A4">
      <selection activeCell="C17" sqref="C17"/>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t="s">
        <v>126</v>
      </c>
      <c r="C2" s="1"/>
      <c r="D2" s="1"/>
    </row>
    <row r="3" spans="1:4" ht="15">
      <c r="A3" s="2" t="s">
        <v>43</v>
      </c>
      <c r="B3" s="11">
        <v>5</v>
      </c>
      <c r="C3" s="49">
        <v>5</v>
      </c>
      <c r="D3" s="1"/>
    </row>
    <row r="4" spans="1:4" ht="15">
      <c r="A4" s="2" t="s">
        <v>1</v>
      </c>
      <c r="B4" s="45" t="s">
        <v>146</v>
      </c>
      <c r="C4" s="1"/>
      <c r="D4" s="1"/>
    </row>
    <row r="5" spans="1:4" ht="45">
      <c r="A5" s="2" t="s">
        <v>2</v>
      </c>
      <c r="B5" s="2" t="s">
        <v>147</v>
      </c>
      <c r="C5" s="1"/>
      <c r="D5" s="9" t="str">
        <f>CONCATENATE(B6,B5)</f>
        <v>Борисов Юрий Михайловичг.Уфа, Клуб туристов им. Н.Гастелло</v>
      </c>
    </row>
    <row r="6" spans="1:4" ht="22.5">
      <c r="A6" s="2" t="s">
        <v>3</v>
      </c>
      <c r="B6" s="2" t="s">
        <v>148</v>
      </c>
      <c r="C6" s="1"/>
      <c r="D6" s="10" t="s">
        <v>225</v>
      </c>
    </row>
    <row r="7" spans="1:4" ht="15">
      <c r="A7" s="2" t="s">
        <v>4</v>
      </c>
      <c r="B7" s="45" t="s">
        <v>149</v>
      </c>
      <c r="C7" s="1"/>
      <c r="D7" s="1"/>
    </row>
    <row r="8" spans="1:4" ht="15">
      <c r="A8" s="2" t="s">
        <v>5</v>
      </c>
      <c r="B8" s="59">
        <v>89613649322</v>
      </c>
      <c r="C8" s="1"/>
      <c r="D8" s="1"/>
    </row>
    <row r="9" spans="1:4" ht="15" customHeight="1">
      <c r="A9" s="2" t="s">
        <v>6</v>
      </c>
      <c r="B9" s="45" t="s">
        <v>150</v>
      </c>
      <c r="C9" s="1"/>
      <c r="D9" s="1"/>
    </row>
    <row r="10" spans="1:4" ht="15">
      <c r="A10" s="154" t="s">
        <v>86</v>
      </c>
      <c r="B10" s="60" t="s">
        <v>287</v>
      </c>
      <c r="C10" s="1"/>
      <c r="D10" s="153" t="str">
        <f>CONCATENATE(B10,B11,B12,B13,B14,B15,B16,B17,B18,B19,B20,B21,B22)</f>
        <v>Борисов Юрий Михайлович, 1955, 6ГУ, 5ГР                   Евдокимова Анна Юрьевна, 1983, 4ГУ                              Искандаров Ильдар Ильдусович, 1988, 4ГУ, 2ГР               Мурзагулов Арслан Фанильевич, 1981, 3ГУ, 1ГР             Ракшин Тимофей Викторович, 1990, 4ГУ                        Хисамутдинова Регина Ильдаровна, 1989, 4ГУ                Шарипов Эрнст Рашитович, 1983, 4ГУ, 3ГР</v>
      </c>
    </row>
    <row r="11" spans="1:4" ht="15">
      <c r="A11" s="155"/>
      <c r="B11" s="61" t="s">
        <v>289</v>
      </c>
      <c r="C11" s="1"/>
      <c r="D11" s="153"/>
    </row>
    <row r="12" spans="1:4" ht="15">
      <c r="A12" s="155"/>
      <c r="B12" s="61" t="s">
        <v>290</v>
      </c>
      <c r="C12" s="1"/>
      <c r="D12" s="153"/>
    </row>
    <row r="13" spans="1:4" ht="15">
      <c r="A13" s="155"/>
      <c r="B13" s="60" t="s">
        <v>291</v>
      </c>
      <c r="C13" s="1"/>
      <c r="D13" s="153"/>
    </row>
    <row r="14" spans="1:4" ht="15">
      <c r="A14" s="155"/>
      <c r="B14" s="61" t="s">
        <v>292</v>
      </c>
      <c r="C14" s="1"/>
      <c r="D14" s="153"/>
    </row>
    <row r="15" spans="1:4" ht="15">
      <c r="A15" s="155"/>
      <c r="B15" s="61" t="s">
        <v>293</v>
      </c>
      <c r="C15" s="1"/>
      <c r="D15" s="153"/>
    </row>
    <row r="16" spans="1:4" ht="15">
      <c r="A16" s="155"/>
      <c r="B16" s="61" t="s">
        <v>288</v>
      </c>
      <c r="C16" s="1"/>
      <c r="D16" s="153"/>
    </row>
    <row r="17" spans="1:4" ht="15">
      <c r="A17" s="155"/>
      <c r="B17" s="61"/>
      <c r="C17" s="1"/>
      <c r="D17" s="153"/>
    </row>
    <row r="18" spans="1:4" ht="15" hidden="1">
      <c r="A18" s="155"/>
      <c r="B18" s="60"/>
      <c r="C18" s="1"/>
      <c r="D18" s="4"/>
    </row>
    <row r="19" spans="1:4" ht="15" hidden="1">
      <c r="A19" s="155"/>
      <c r="B19" s="2"/>
      <c r="C19" s="1"/>
      <c r="D19" s="4"/>
    </row>
    <row r="20" spans="1:4" ht="15" hidden="1">
      <c r="A20" s="155"/>
      <c r="C20" s="1"/>
      <c r="D20" s="4"/>
    </row>
    <row r="21" spans="1:4" ht="15" hidden="1">
      <c r="A21" s="155"/>
      <c r="C21" s="1"/>
      <c r="D21" s="4"/>
    </row>
    <row r="22" spans="1:4" ht="15" customHeight="1" hidden="1">
      <c r="A22" s="155"/>
      <c r="C22" s="1"/>
      <c r="D22" s="4"/>
    </row>
    <row r="23" spans="1:4" ht="15" customHeight="1" hidden="1">
      <c r="A23" s="155"/>
      <c r="B23" s="2" t="s">
        <v>153</v>
      </c>
      <c r="C23" s="1"/>
      <c r="D23" s="4"/>
    </row>
    <row r="24" spans="1:4" ht="15" customHeight="1" hidden="1">
      <c r="A24" s="155"/>
      <c r="B24" s="45" t="s">
        <v>154</v>
      </c>
      <c r="C24" s="1"/>
      <c r="D24" s="4"/>
    </row>
    <row r="25" spans="1:4" ht="15" customHeight="1" hidden="1">
      <c r="A25" s="155"/>
      <c r="B25" s="45" t="s">
        <v>154</v>
      </c>
      <c r="C25" s="1"/>
      <c r="D25" s="4"/>
    </row>
    <row r="26" spans="1:4" ht="15" customHeight="1" hidden="1">
      <c r="A26" s="155"/>
      <c r="B26" s="2" t="s">
        <v>136</v>
      </c>
      <c r="C26" s="1"/>
      <c r="D26" s="4"/>
    </row>
    <row r="27" spans="1:4" ht="15" customHeight="1" hidden="1">
      <c r="A27" s="155"/>
      <c r="B27" s="2" t="s">
        <v>137</v>
      </c>
      <c r="C27" s="1"/>
      <c r="D27" s="4"/>
    </row>
    <row r="28" spans="1:4" ht="15" customHeight="1" hidden="1">
      <c r="A28" s="155"/>
      <c r="B28" s="2" t="s">
        <v>136</v>
      </c>
      <c r="C28" s="1"/>
      <c r="D28" s="4"/>
    </row>
    <row r="29" spans="1:4" ht="15" customHeight="1" hidden="1">
      <c r="A29" s="155"/>
      <c r="B29" s="2" t="s">
        <v>137</v>
      </c>
      <c r="C29" s="1"/>
      <c r="D29" s="4"/>
    </row>
    <row r="30" spans="1:4" ht="15" customHeight="1" hidden="1">
      <c r="A30" s="155"/>
      <c r="B30" s="2" t="s">
        <v>136</v>
      </c>
      <c r="C30" s="1"/>
      <c r="D30" s="4"/>
    </row>
    <row r="31" spans="1:4" ht="15" customHeight="1" hidden="1">
      <c r="A31" s="155"/>
      <c r="B31" s="2" t="s">
        <v>136</v>
      </c>
      <c r="C31" s="1"/>
      <c r="D31" s="4"/>
    </row>
    <row r="32" spans="1:4" ht="15" customHeight="1" hidden="1">
      <c r="A32" s="155"/>
      <c r="B32" s="2" t="s">
        <v>136</v>
      </c>
      <c r="C32" s="1"/>
      <c r="D32" s="4"/>
    </row>
    <row r="33" spans="1:4" ht="15" customHeight="1" hidden="1">
      <c r="A33" s="155"/>
      <c r="B33" s="2"/>
      <c r="C33" s="1"/>
      <c r="D33" s="4"/>
    </row>
    <row r="34" spans="1:4" ht="15" customHeight="1" hidden="1">
      <c r="A34" s="155"/>
      <c r="B34" s="2"/>
      <c r="C34" s="1"/>
      <c r="D34" s="4"/>
    </row>
    <row r="35" spans="1:4" ht="15" customHeight="1" hidden="1">
      <c r="A35" s="155"/>
      <c r="B35" s="2"/>
      <c r="C35" s="1"/>
      <c r="D35" s="4"/>
    </row>
    <row r="36" spans="1:4" ht="15" customHeight="1" hidden="1">
      <c r="A36" s="155"/>
      <c r="B36" s="2"/>
      <c r="C36" s="1"/>
      <c r="D36" s="4"/>
    </row>
    <row r="37" spans="1:4" ht="15" customHeight="1" hidden="1">
      <c r="A37" s="155"/>
      <c r="B37" s="2"/>
      <c r="C37" s="1"/>
      <c r="D37" s="4"/>
    </row>
    <row r="38" spans="1:4" ht="15" customHeight="1" hidden="1">
      <c r="A38" s="155"/>
      <c r="B38" s="2"/>
      <c r="C38" s="1"/>
      <c r="D38" s="4"/>
    </row>
    <row r="39" spans="1:4" ht="15" customHeight="1" hidden="1">
      <c r="A39" s="156"/>
      <c r="B39" s="2"/>
      <c r="C39" s="1"/>
      <c r="D39" s="4"/>
    </row>
    <row r="40" spans="1:4" ht="30">
      <c r="A40" s="2" t="s">
        <v>88</v>
      </c>
      <c r="B40" s="2" t="s">
        <v>273</v>
      </c>
      <c r="C40" s="1"/>
      <c r="D40" s="4"/>
    </row>
    <row r="41" spans="1:4" ht="180">
      <c r="A41" s="2" t="s">
        <v>42</v>
      </c>
      <c r="B41" s="2" t="s">
        <v>151</v>
      </c>
      <c r="C41" s="1"/>
      <c r="D41" s="30" t="s">
        <v>151</v>
      </c>
    </row>
    <row r="42" spans="1:4" ht="15" customHeight="1">
      <c r="A42" s="152" t="s">
        <v>87</v>
      </c>
      <c r="B42" s="2" t="s">
        <v>152</v>
      </c>
      <c r="C42" s="1"/>
      <c r="D42" s="4"/>
    </row>
    <row r="43" spans="1:4" ht="15">
      <c r="A43" s="152"/>
      <c r="B43" s="2" t="s">
        <v>153</v>
      </c>
      <c r="C43" s="1"/>
      <c r="D43" s="4"/>
    </row>
    <row r="44" spans="1:4" ht="30">
      <c r="A44" s="2" t="s">
        <v>7</v>
      </c>
      <c r="B44" s="45" t="s">
        <v>154</v>
      </c>
      <c r="C44" s="1"/>
      <c r="D44" s="1"/>
    </row>
    <row r="45" spans="1:4" ht="15">
      <c r="A45" s="2" t="s">
        <v>8</v>
      </c>
      <c r="B45" s="45" t="s">
        <v>154</v>
      </c>
      <c r="C45" s="1"/>
      <c r="D45" s="1"/>
    </row>
    <row r="46" spans="1:4" ht="15">
      <c r="A46" s="2" t="s">
        <v>9</v>
      </c>
      <c r="B46" s="2" t="s">
        <v>136</v>
      </c>
      <c r="C46" s="1"/>
      <c r="D46" s="1"/>
    </row>
    <row r="47" spans="1:4" ht="30">
      <c r="A47" s="2" t="s">
        <v>10</v>
      </c>
      <c r="B47" s="2" t="s">
        <v>137</v>
      </c>
      <c r="C47" s="1"/>
      <c r="D47" s="1"/>
    </row>
    <row r="48" spans="1:4" ht="15">
      <c r="A48" s="2" t="s">
        <v>11</v>
      </c>
      <c r="B48" s="2" t="s">
        <v>136</v>
      </c>
      <c r="C48" s="1"/>
      <c r="D48" s="1"/>
    </row>
    <row r="49" spans="1:4" ht="15">
      <c r="A49" s="2" t="s">
        <v>12</v>
      </c>
      <c r="B49" s="2" t="s">
        <v>137</v>
      </c>
      <c r="C49" s="1"/>
      <c r="D49" s="1"/>
    </row>
    <row r="50" spans="1:4" ht="30">
      <c r="A50" s="2" t="s">
        <v>13</v>
      </c>
      <c r="B50" s="2" t="s">
        <v>136</v>
      </c>
      <c r="C50" s="1"/>
      <c r="D50" s="1"/>
    </row>
    <row r="51" spans="1:4" ht="30">
      <c r="A51" s="2" t="s">
        <v>14</v>
      </c>
      <c r="B51" s="2" t="s">
        <v>136</v>
      </c>
      <c r="C51" s="1"/>
      <c r="D51" s="1"/>
    </row>
    <row r="52" spans="1:4" ht="30">
      <c r="A52" s="2" t="s">
        <v>15</v>
      </c>
      <c r="B52" s="2" t="s">
        <v>136</v>
      </c>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52"/>
  <sheetViews>
    <sheetView zoomScalePageLayoutView="0" workbookViewId="0" topLeftCell="A8">
      <selection activeCell="B16" sqref="B1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t="s">
        <v>155</v>
      </c>
      <c r="C2" s="1"/>
      <c r="D2" s="1"/>
    </row>
    <row r="3" spans="1:4" ht="15">
      <c r="A3" s="2" t="s">
        <v>43</v>
      </c>
      <c r="B3" s="11">
        <v>4</v>
      </c>
      <c r="C3" s="49">
        <v>4</v>
      </c>
      <c r="D3" s="1"/>
    </row>
    <row r="4" spans="1:4" ht="15">
      <c r="A4" s="2" t="s">
        <v>1</v>
      </c>
      <c r="B4" s="3" t="s">
        <v>156</v>
      </c>
      <c r="C4" s="1"/>
      <c r="D4" s="1"/>
    </row>
    <row r="5" spans="1:4" ht="45">
      <c r="A5" s="2" t="s">
        <v>2</v>
      </c>
      <c r="B5" s="2" t="s">
        <v>275</v>
      </c>
      <c r="C5" s="1"/>
      <c r="D5" s="9" t="str">
        <f>CONCATENATE(B6,B5)</f>
        <v>Фатихова Альфия Азатовнаг.Донецк, Донецкая областная федерация спортивного туризма</v>
      </c>
    </row>
    <row r="6" spans="1:4" ht="33.75">
      <c r="A6" s="2" t="s">
        <v>3</v>
      </c>
      <c r="B6" s="2" t="s">
        <v>157</v>
      </c>
      <c r="C6" s="1"/>
      <c r="D6" s="10" t="s">
        <v>276</v>
      </c>
    </row>
    <row r="7" spans="1:4" ht="15">
      <c r="A7" s="2" t="s">
        <v>4</v>
      </c>
      <c r="B7" s="2" t="s">
        <v>158</v>
      </c>
      <c r="C7" s="1"/>
      <c r="D7" s="1"/>
    </row>
    <row r="8" spans="1:4" ht="15">
      <c r="A8" s="2" t="s">
        <v>5</v>
      </c>
      <c r="B8" s="46"/>
      <c r="C8" s="1"/>
      <c r="D8" s="1"/>
    </row>
    <row r="9" spans="1:4" ht="15">
      <c r="A9" s="2" t="s">
        <v>6</v>
      </c>
      <c r="B9" s="62" t="s">
        <v>159</v>
      </c>
      <c r="C9" s="1"/>
      <c r="D9" s="1"/>
    </row>
    <row r="10" spans="1:4" ht="15">
      <c r="A10" s="154" t="s">
        <v>86</v>
      </c>
      <c r="B10" s="2" t="s">
        <v>294</v>
      </c>
      <c r="C10" s="1"/>
      <c r="D10" s="153" t="str">
        <f>CONCATENATE(B10,B11,B12,B13,B14,B15,B16,B17,B18,B19,B20,B21,B22,B23,B24,B25,B26,B27,B28,B29,B30,B31,B32,B33,B34,B35,B36,B37,B38,B39)</f>
        <v>Костогрыз Алексей Николаевич, 1951, 5ГР                                         Попов Юрий Васильевич, 1979, 4ГУ                                                        Солодовник Вадим Владимирович, 1983, 3ГУ                                Фатихова Альфия Азатовна, 1987, 4ГУ, 3ГР </v>
      </c>
    </row>
    <row r="11" spans="1:4" ht="15">
      <c r="A11" s="155"/>
      <c r="B11" s="2" t="s">
        <v>295</v>
      </c>
      <c r="C11" s="1"/>
      <c r="D11" s="153"/>
    </row>
    <row r="12" spans="1:4" ht="15">
      <c r="A12" s="155"/>
      <c r="B12" s="2" t="s">
        <v>297</v>
      </c>
      <c r="C12" s="1"/>
      <c r="D12" s="153"/>
    </row>
    <row r="13" spans="1:4" ht="15">
      <c r="A13" s="155"/>
      <c r="B13" s="2" t="s">
        <v>296</v>
      </c>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customHeight="1" hidden="1">
      <c r="A22" s="155"/>
      <c r="B22" s="2"/>
      <c r="C22" s="1"/>
      <c r="D22" s="4"/>
    </row>
    <row r="23" spans="1:4" ht="15" customHeight="1" hidden="1">
      <c r="A23" s="155"/>
      <c r="B23" s="2"/>
      <c r="C23" s="1"/>
      <c r="D23" s="4"/>
    </row>
    <row r="24" spans="1:4" ht="15" customHeight="1" hidden="1">
      <c r="A24" s="155"/>
      <c r="B24" s="2"/>
      <c r="C24" s="1"/>
      <c r="D24" s="4"/>
    </row>
    <row r="25" spans="1:4" ht="15" customHeight="1" hidden="1">
      <c r="A25" s="155"/>
      <c r="B25" s="36"/>
      <c r="C25" s="1"/>
      <c r="D25" s="4"/>
    </row>
    <row r="26" spans="1:4" ht="15" customHeight="1" hidden="1">
      <c r="A26" s="155"/>
      <c r="B26" s="36"/>
      <c r="C26" s="1"/>
      <c r="D26" s="4"/>
    </row>
    <row r="27" spans="1:4" ht="15" customHeight="1" hidden="1">
      <c r="A27" s="155"/>
      <c r="B27" s="2"/>
      <c r="C27" s="1"/>
      <c r="D27" s="4"/>
    </row>
    <row r="28" spans="1:4" ht="15" customHeight="1" hidden="1">
      <c r="A28" s="155"/>
      <c r="B28" s="2"/>
      <c r="C28" s="1"/>
      <c r="D28" s="4"/>
    </row>
    <row r="29" spans="1:4" ht="15" customHeight="1" hidden="1">
      <c r="A29" s="155"/>
      <c r="B29" s="2"/>
      <c r="C29" s="1"/>
      <c r="D29" s="4"/>
    </row>
    <row r="30" spans="1:4" ht="15" customHeight="1" hidden="1">
      <c r="A30" s="155"/>
      <c r="B30" s="2"/>
      <c r="C30" s="1"/>
      <c r="D30" s="4"/>
    </row>
    <row r="31" spans="1:4" ht="15" customHeight="1" hidden="1">
      <c r="A31" s="155"/>
      <c r="B31" s="2"/>
      <c r="C31" s="1"/>
      <c r="D31" s="4"/>
    </row>
    <row r="32" spans="1:4" ht="15" customHeight="1" hidden="1">
      <c r="A32" s="155"/>
      <c r="B32" s="2"/>
      <c r="C32" s="1"/>
      <c r="D32" s="4"/>
    </row>
    <row r="33" spans="1:4" ht="15" customHeight="1" hidden="1">
      <c r="A33" s="155"/>
      <c r="B33" s="2"/>
      <c r="C33" s="1"/>
      <c r="D33" s="4"/>
    </row>
    <row r="34" spans="1:4" ht="15" customHeight="1" hidden="1">
      <c r="A34" s="155"/>
      <c r="B34" s="2"/>
      <c r="C34" s="1"/>
      <c r="D34" s="4"/>
    </row>
    <row r="35" spans="1:4" ht="15" customHeight="1" hidden="1">
      <c r="A35" s="155"/>
      <c r="B35" s="2"/>
      <c r="C35" s="1"/>
      <c r="D35" s="4"/>
    </row>
    <row r="36" spans="1:4" ht="15" customHeight="1" hidden="1">
      <c r="A36" s="155"/>
      <c r="B36" s="2"/>
      <c r="C36" s="1"/>
      <c r="D36" s="4"/>
    </row>
    <row r="37" spans="1:4" ht="15" customHeight="1" hidden="1">
      <c r="A37" s="155"/>
      <c r="B37" s="2"/>
      <c r="C37" s="1"/>
      <c r="D37" s="4"/>
    </row>
    <row r="38" spans="1:4" ht="15" customHeight="1" hidden="1">
      <c r="A38" s="155"/>
      <c r="B38" s="2"/>
      <c r="C38" s="1"/>
      <c r="D38" s="4"/>
    </row>
    <row r="39" spans="1:4" ht="15" customHeight="1" hidden="1">
      <c r="A39" s="156"/>
      <c r="B39" s="2"/>
      <c r="C39" s="1"/>
      <c r="D39" s="4"/>
    </row>
    <row r="40" spans="1:4" ht="30">
      <c r="A40" s="2" t="s">
        <v>88</v>
      </c>
      <c r="B40" s="2" t="s">
        <v>272</v>
      </c>
      <c r="C40" s="1"/>
      <c r="D40" s="4"/>
    </row>
    <row r="41" spans="1:4" ht="165">
      <c r="A41" s="2" t="s">
        <v>42</v>
      </c>
      <c r="B41" s="2" t="s">
        <v>160</v>
      </c>
      <c r="C41" s="1"/>
      <c r="D41" s="30" t="s">
        <v>160</v>
      </c>
    </row>
    <row r="42" spans="1:4" ht="15" customHeight="1">
      <c r="A42" s="152" t="s">
        <v>87</v>
      </c>
      <c r="B42" s="2" t="s">
        <v>161</v>
      </c>
      <c r="C42" s="1"/>
      <c r="D42" s="4"/>
    </row>
    <row r="43" spans="1:4" ht="15">
      <c r="A43" s="152"/>
      <c r="B43" s="2" t="s">
        <v>162</v>
      </c>
      <c r="C43" s="1"/>
      <c r="D43" s="4"/>
    </row>
    <row r="44" spans="1:4" ht="30">
      <c r="A44" s="2" t="s">
        <v>7</v>
      </c>
      <c r="B44" s="2" t="s">
        <v>163</v>
      </c>
      <c r="C44" s="1"/>
      <c r="D44" s="1"/>
    </row>
    <row r="45" spans="1:4" ht="15">
      <c r="A45" s="2" t="s">
        <v>8</v>
      </c>
      <c r="B45" s="2" t="s">
        <v>163</v>
      </c>
      <c r="C45" s="1"/>
      <c r="D45" s="1"/>
    </row>
    <row r="46" spans="1:4" ht="15">
      <c r="A46" s="2" t="s">
        <v>9</v>
      </c>
      <c r="B46" s="2"/>
      <c r="C46" s="1"/>
      <c r="D46" s="1"/>
    </row>
    <row r="47" spans="1:4" ht="30">
      <c r="A47" s="2" t="s">
        <v>10</v>
      </c>
      <c r="B47" s="2" t="s">
        <v>136</v>
      </c>
      <c r="C47" s="1"/>
      <c r="D47" s="1"/>
    </row>
    <row r="48" spans="1:4" ht="15">
      <c r="A48" s="2" t="s">
        <v>11</v>
      </c>
      <c r="B48" s="2" t="s">
        <v>136</v>
      </c>
      <c r="C48" s="1"/>
      <c r="D48" s="1"/>
    </row>
    <row r="49" spans="1:4" ht="15">
      <c r="A49" s="2" t="s">
        <v>12</v>
      </c>
      <c r="B49" s="2" t="s">
        <v>137</v>
      </c>
      <c r="C49" s="1"/>
      <c r="D49" s="1"/>
    </row>
    <row r="50" spans="1:4" ht="30">
      <c r="A50" s="2" t="s">
        <v>13</v>
      </c>
      <c r="B50" s="2" t="s">
        <v>136</v>
      </c>
      <c r="C50" s="1"/>
      <c r="D50" s="1"/>
    </row>
    <row r="51" spans="1:4" ht="30">
      <c r="A51" s="2" t="s">
        <v>14</v>
      </c>
      <c r="B51" s="2" t="s">
        <v>136</v>
      </c>
      <c r="C51" s="1"/>
      <c r="D51" s="1"/>
    </row>
    <row r="52" spans="1:4" ht="30">
      <c r="A52" s="2" t="s">
        <v>15</v>
      </c>
      <c r="B52" s="2" t="s">
        <v>136</v>
      </c>
      <c r="C52" s="1"/>
      <c r="D52" s="1"/>
    </row>
  </sheetData>
  <sheetProtection/>
  <mergeCells count="3">
    <mergeCell ref="A10:A39"/>
    <mergeCell ref="D10:D17"/>
    <mergeCell ref="A42:A43"/>
  </mergeCells>
  <hyperlinks>
    <hyperlink ref="B9" r:id="rId1" display="a.fatikhova@inbox.r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52"/>
  <sheetViews>
    <sheetView zoomScalePageLayoutView="0" workbookViewId="0" topLeftCell="A40">
      <selection activeCell="D41" sqref="D41"/>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t="s">
        <v>155</v>
      </c>
      <c r="C2" s="1"/>
      <c r="D2" s="1"/>
    </row>
    <row r="3" spans="1:4" ht="15">
      <c r="A3" s="2" t="s">
        <v>43</v>
      </c>
      <c r="B3" s="11">
        <v>3</v>
      </c>
      <c r="C3" s="49">
        <v>3</v>
      </c>
      <c r="D3" s="1"/>
    </row>
    <row r="4" spans="1:4" ht="15">
      <c r="A4" s="2" t="s">
        <v>1</v>
      </c>
      <c r="B4" s="40" t="s">
        <v>164</v>
      </c>
      <c r="C4" s="1"/>
      <c r="D4" s="1"/>
    </row>
    <row r="5" spans="1:4" ht="45">
      <c r="A5" s="2" t="s">
        <v>2</v>
      </c>
      <c r="B5" s="2" t="s">
        <v>279</v>
      </c>
      <c r="C5" s="1"/>
      <c r="D5" s="9" t="str">
        <f>CONCATENATE(B6,B5)</f>
        <v>Борисов Владимир Борисовичг. Ульяновск, неформальное объеденение туристов "Русские бульдозеры"</v>
      </c>
    </row>
    <row r="6" spans="1:4" ht="33.75">
      <c r="A6" s="2" t="s">
        <v>3</v>
      </c>
      <c r="B6" s="2" t="s">
        <v>165</v>
      </c>
      <c r="C6" s="1"/>
      <c r="D6" s="10" t="s">
        <v>280</v>
      </c>
    </row>
    <row r="7" spans="1:4" ht="30">
      <c r="A7" s="2" t="s">
        <v>4</v>
      </c>
      <c r="B7" s="2" t="s">
        <v>166</v>
      </c>
      <c r="C7" s="1"/>
      <c r="D7" s="1"/>
    </row>
    <row r="8" spans="1:4" ht="15">
      <c r="A8" s="2" t="s">
        <v>5</v>
      </c>
      <c r="B8" s="11" t="s">
        <v>167</v>
      </c>
      <c r="C8" s="1"/>
      <c r="D8" s="1"/>
    </row>
    <row r="9" spans="1:4" ht="15">
      <c r="A9" s="2" t="s">
        <v>6</v>
      </c>
      <c r="B9" t="s">
        <v>168</v>
      </c>
      <c r="C9" s="1"/>
      <c r="D9" s="1"/>
    </row>
    <row r="10" spans="1:4" ht="15">
      <c r="A10" s="154" t="s">
        <v>86</v>
      </c>
      <c r="B10" s="2" t="s">
        <v>299</v>
      </c>
      <c r="C10" s="1"/>
      <c r="D10" s="153" t="str">
        <f>CONCATENATE(B10,B11,B12,B13,B14,B15,B16,B17,B18,B19,B20,B21,B22,B23,B24,B25,B26,B27,B28,B29,B30,B31,B32,B33,B34,B35,B36,B37,B38,B39)</f>
        <v>Байбиков Артур Тяфикович, 1977, 2ГУ                                Борисов Владимир Борисович, 1979, 4ГУ, 2ГР                       Бузулуцкий Андрей Сергеевич, 1987, 1ГУ                                      Букина Елена Александровна, 1965, 3ГУ                            Подъячев Михаил Александрович, 1984, 1ГУ          </v>
      </c>
    </row>
    <row r="11" spans="1:4" ht="15">
      <c r="A11" s="155"/>
      <c r="B11" s="2" t="s">
        <v>298</v>
      </c>
      <c r="C11" s="1"/>
      <c r="D11" s="153"/>
    </row>
    <row r="12" spans="1:4" ht="15">
      <c r="A12" s="155"/>
      <c r="B12" s="2" t="s">
        <v>300</v>
      </c>
      <c r="C12" s="1"/>
      <c r="D12" s="153"/>
    </row>
    <row r="13" spans="1:4" ht="15">
      <c r="A13" s="155"/>
      <c r="B13" s="2" t="s">
        <v>301</v>
      </c>
      <c r="C13" s="1"/>
      <c r="D13" s="153"/>
    </row>
    <row r="14" spans="1:4" ht="15">
      <c r="A14" s="155"/>
      <c r="B14" s="2" t="s">
        <v>302</v>
      </c>
      <c r="C14" s="1"/>
      <c r="D14" s="153"/>
    </row>
    <row r="15" spans="1:4" ht="15" customHeight="1">
      <c r="A15" s="155"/>
      <c r="B15" s="2"/>
      <c r="C15" s="1"/>
      <c r="D15" s="153"/>
    </row>
    <row r="16" spans="1:4" ht="15" customHeight="1" hidden="1">
      <c r="A16" s="155"/>
      <c r="B16" s="2"/>
      <c r="C16" s="1"/>
      <c r="D16" s="153"/>
    </row>
    <row r="17" spans="1:4" ht="15" customHeight="1" hidden="1">
      <c r="A17" s="155"/>
      <c r="B17" s="2"/>
      <c r="C17" s="1"/>
      <c r="D17" s="153"/>
    </row>
    <row r="18" spans="1:4" ht="15" customHeight="1" hidden="1">
      <c r="A18" s="155"/>
      <c r="B18" s="2"/>
      <c r="C18" s="1"/>
      <c r="D18" s="4"/>
    </row>
    <row r="19" spans="1:4" ht="15" customHeight="1" hidden="1">
      <c r="A19" s="155"/>
      <c r="B19" s="2"/>
      <c r="C19" s="1"/>
      <c r="D19" s="4"/>
    </row>
    <row r="20" spans="1:4" ht="15" customHeight="1" hidden="1">
      <c r="A20" s="155"/>
      <c r="B20" s="2"/>
      <c r="C20" s="1"/>
      <c r="D20" s="4"/>
    </row>
    <row r="21" spans="1:4" ht="15" customHeight="1" hidden="1">
      <c r="A21" s="155"/>
      <c r="B21" s="36"/>
      <c r="C21" s="1"/>
      <c r="D21" s="4"/>
    </row>
    <row r="22" spans="1:4" ht="15" customHeight="1" hidden="1">
      <c r="A22" s="155"/>
      <c r="B22" s="2"/>
      <c r="C22" s="1"/>
      <c r="D22" s="4"/>
    </row>
    <row r="23" spans="1:4" ht="15" customHeight="1" hidden="1">
      <c r="A23" s="155"/>
      <c r="B23" s="2"/>
      <c r="C23" s="1"/>
      <c r="D23" s="4"/>
    </row>
    <row r="24" spans="1:4" ht="15" customHeight="1" hidden="1">
      <c r="A24" s="155"/>
      <c r="B24" s="2"/>
      <c r="C24" s="1"/>
      <c r="D24" s="4"/>
    </row>
    <row r="25" spans="1:4" ht="15" customHeight="1" hidden="1">
      <c r="A25" s="155"/>
      <c r="B25" s="36"/>
      <c r="C25" s="1"/>
      <c r="D25" s="4"/>
    </row>
    <row r="26" spans="1:4" ht="15" customHeight="1" hidden="1">
      <c r="A26" s="155"/>
      <c r="B26" s="36"/>
      <c r="C26" s="1"/>
      <c r="D26" s="4"/>
    </row>
    <row r="27" spans="1:4" ht="15" customHeight="1" hidden="1">
      <c r="A27" s="155"/>
      <c r="B27" s="2"/>
      <c r="C27" s="1"/>
      <c r="D27" s="4"/>
    </row>
    <row r="28" spans="1:4" ht="15" customHeight="1" hidden="1">
      <c r="A28" s="155"/>
      <c r="B28" s="2"/>
      <c r="C28" s="1"/>
      <c r="D28" s="4"/>
    </row>
    <row r="29" spans="1:4" ht="15" customHeight="1" hidden="1">
      <c r="A29" s="155"/>
      <c r="B29" s="2"/>
      <c r="C29" s="1"/>
      <c r="D29" s="4"/>
    </row>
    <row r="30" spans="1:4" ht="15" customHeight="1" hidden="1">
      <c r="A30" s="155"/>
      <c r="B30" s="2"/>
      <c r="C30" s="1"/>
      <c r="D30" s="4"/>
    </row>
    <row r="31" spans="1:4" ht="15" customHeight="1" hidden="1">
      <c r="A31" s="155"/>
      <c r="B31" s="2"/>
      <c r="C31" s="1"/>
      <c r="D31" s="4"/>
    </row>
    <row r="32" spans="1:4" ht="15" customHeight="1" hidden="1">
      <c r="A32" s="155"/>
      <c r="B32" s="2"/>
      <c r="C32" s="1"/>
      <c r="D32" s="4"/>
    </row>
    <row r="33" spans="1:4" ht="15" customHeight="1" hidden="1">
      <c r="A33" s="155"/>
      <c r="B33" s="2"/>
      <c r="C33" s="1"/>
      <c r="D33" s="4"/>
    </row>
    <row r="34" spans="1:4" ht="15" customHeight="1" hidden="1">
      <c r="A34" s="155"/>
      <c r="B34" s="2"/>
      <c r="C34" s="1"/>
      <c r="D34" s="4"/>
    </row>
    <row r="35" spans="1:4" ht="15" customHeight="1" hidden="1">
      <c r="A35" s="155"/>
      <c r="B35" s="2"/>
      <c r="C35" s="1"/>
      <c r="D35" s="4"/>
    </row>
    <row r="36" spans="1:4" ht="15" customHeight="1" hidden="1">
      <c r="A36" s="155"/>
      <c r="B36" s="2"/>
      <c r="C36" s="1"/>
      <c r="D36" s="4"/>
    </row>
    <row r="37" spans="1:4" ht="15" customHeight="1" hidden="1">
      <c r="A37" s="155"/>
      <c r="B37" s="2"/>
      <c r="C37" s="1"/>
      <c r="D37" s="4"/>
    </row>
    <row r="38" spans="1:4" ht="15" customHeight="1" hidden="1">
      <c r="A38" s="155"/>
      <c r="B38" s="2"/>
      <c r="C38" s="1"/>
      <c r="D38" s="4"/>
    </row>
    <row r="39" spans="1:4" ht="15" customHeight="1" hidden="1">
      <c r="A39" s="156"/>
      <c r="B39" s="2"/>
      <c r="C39" s="1"/>
      <c r="D39" s="4"/>
    </row>
    <row r="40" spans="1:4" ht="30">
      <c r="A40" s="2" t="s">
        <v>88</v>
      </c>
      <c r="B40" s="2" t="s">
        <v>285</v>
      </c>
      <c r="C40" s="1"/>
      <c r="D40" s="4"/>
    </row>
    <row r="41" spans="1:4" ht="135">
      <c r="A41" s="2" t="s">
        <v>42</v>
      </c>
      <c r="B41" s="2" t="s">
        <v>169</v>
      </c>
      <c r="C41" s="1"/>
      <c r="D41" s="30" t="s">
        <v>169</v>
      </c>
    </row>
    <row r="42" spans="1:4" ht="15" customHeight="1">
      <c r="A42" s="152" t="s">
        <v>87</v>
      </c>
      <c r="B42" s="2" t="s">
        <v>170</v>
      </c>
      <c r="C42" s="1"/>
      <c r="D42" s="4"/>
    </row>
    <row r="43" spans="1:4" ht="30">
      <c r="A43" s="152"/>
      <c r="B43" s="2" t="s">
        <v>171</v>
      </c>
      <c r="C43" s="1"/>
      <c r="D43" s="4"/>
    </row>
    <row r="44" spans="1:4" ht="30">
      <c r="A44" s="2" t="s">
        <v>7</v>
      </c>
      <c r="B44" s="2" t="s">
        <v>172</v>
      </c>
      <c r="C44" s="1"/>
      <c r="D44" s="1"/>
    </row>
    <row r="45" spans="1:4" ht="30">
      <c r="A45" s="2" t="s">
        <v>8</v>
      </c>
      <c r="B45" s="2" t="s">
        <v>172</v>
      </c>
      <c r="C45" s="1"/>
      <c r="D45" s="1"/>
    </row>
    <row r="46" spans="1:4" ht="15">
      <c r="A46" s="2" t="s">
        <v>9</v>
      </c>
      <c r="B46" s="2" t="s">
        <v>136</v>
      </c>
      <c r="C46" s="1"/>
      <c r="D46" s="1"/>
    </row>
    <row r="47" spans="1:4" ht="30">
      <c r="A47" s="2" t="s">
        <v>10</v>
      </c>
      <c r="B47" s="2" t="s">
        <v>137</v>
      </c>
      <c r="C47" s="1"/>
      <c r="D47" s="1"/>
    </row>
    <row r="48" spans="1:4" ht="15">
      <c r="A48" s="2" t="s">
        <v>11</v>
      </c>
      <c r="B48" s="2" t="s">
        <v>136</v>
      </c>
      <c r="C48" s="1"/>
      <c r="D48" s="1"/>
    </row>
    <row r="49" spans="1:4" ht="15">
      <c r="A49" s="2" t="s">
        <v>12</v>
      </c>
      <c r="B49" s="2" t="s">
        <v>137</v>
      </c>
      <c r="C49" s="1"/>
      <c r="D49" s="1"/>
    </row>
    <row r="50" spans="1:4" ht="30">
      <c r="A50" s="2" t="s">
        <v>13</v>
      </c>
      <c r="B50" s="2" t="s">
        <v>136</v>
      </c>
      <c r="C50" s="1"/>
      <c r="D50" s="1"/>
    </row>
    <row r="51" spans="1:4" ht="30">
      <c r="A51" s="2" t="s">
        <v>14</v>
      </c>
      <c r="B51" s="2" t="s">
        <v>136</v>
      </c>
      <c r="C51" s="1"/>
      <c r="D51" s="1"/>
    </row>
    <row r="52" spans="1:4" ht="30">
      <c r="A52" s="2" t="s">
        <v>15</v>
      </c>
      <c r="B52" s="2" t="s">
        <v>136</v>
      </c>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52"/>
  <sheetViews>
    <sheetView zoomScalePageLayoutView="0" workbookViewId="0" topLeftCell="A4">
      <selection activeCell="B17" sqref="B17"/>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t="s">
        <v>155</v>
      </c>
      <c r="C2" s="1"/>
      <c r="D2" s="1"/>
    </row>
    <row r="3" spans="1:4" ht="15">
      <c r="A3" s="2" t="s">
        <v>43</v>
      </c>
      <c r="B3" s="11">
        <v>4</v>
      </c>
      <c r="C3" s="49">
        <v>4</v>
      </c>
      <c r="D3" s="1"/>
    </row>
    <row r="4" spans="1:4" ht="15">
      <c r="A4" s="2" t="s">
        <v>1</v>
      </c>
      <c r="B4" s="3" t="s">
        <v>173</v>
      </c>
      <c r="C4" s="1"/>
      <c r="D4" s="1"/>
    </row>
    <row r="5" spans="1:4" ht="45">
      <c r="A5" s="2" t="s">
        <v>2</v>
      </c>
      <c r="B5" s="2" t="s">
        <v>283</v>
      </c>
      <c r="C5" s="1"/>
      <c r="D5" s="9" t="str">
        <f>CONCATENATE(B6,B5)</f>
        <v>Деменев Николай Павловичг.Пермь, Федерация Спортивного Туризма Пермского края</v>
      </c>
    </row>
    <row r="6" spans="1:4" ht="33.75">
      <c r="A6" s="2" t="s">
        <v>3</v>
      </c>
      <c r="B6" s="2" t="s">
        <v>174</v>
      </c>
      <c r="C6" s="1"/>
      <c r="D6" s="10" t="s">
        <v>284</v>
      </c>
    </row>
    <row r="7" spans="1:4" ht="15">
      <c r="A7" s="2" t="s">
        <v>4</v>
      </c>
      <c r="B7" s="2" t="s">
        <v>175</v>
      </c>
      <c r="C7" s="1"/>
      <c r="D7" s="1"/>
    </row>
    <row r="8" spans="1:4" ht="15">
      <c r="A8" s="2" t="s">
        <v>5</v>
      </c>
      <c r="B8" s="46">
        <v>89024794766</v>
      </c>
      <c r="C8" s="1"/>
      <c r="D8" s="1"/>
    </row>
    <row r="9" spans="1:4" ht="15">
      <c r="A9" s="2" t="s">
        <v>6</v>
      </c>
      <c r="B9" s="62" t="s">
        <v>176</v>
      </c>
      <c r="C9" s="1"/>
      <c r="D9" s="1"/>
    </row>
    <row r="10" spans="1:4" ht="15" customHeight="1">
      <c r="A10" s="154" t="s">
        <v>86</v>
      </c>
      <c r="B10" s="2" t="s">
        <v>303</v>
      </c>
      <c r="C10" s="1"/>
      <c r="D10" s="153" t="str">
        <f>CONCATENATE(B10,B11,B12,B13,B14,B15,B16,B17,B18,B19,B20,B21,B22,B23,B24,B25,B26,B27,B28,B29,B30,B31,B32,B33,B34,B35,B36,B37,B38,B39)</f>
        <v>Деменев Николай Павлович, 1958, 6ГР, 6ГУ               Деменева Екатерина Николаевна, 1981, 6ГУ                                  Шадрин Сергей Анатольевич, 1974, 3ГУ                                          Зенкова Елена Сергеевна, 1981, 3ГУ</v>
      </c>
    </row>
    <row r="11" spans="1:4" ht="15">
      <c r="A11" s="155"/>
      <c r="B11" s="2" t="s">
        <v>305</v>
      </c>
      <c r="C11" s="1"/>
      <c r="D11" s="153"/>
    </row>
    <row r="12" spans="1:4" ht="15">
      <c r="A12" s="155"/>
      <c r="B12" s="2" t="s">
        <v>304</v>
      </c>
      <c r="C12" s="1"/>
      <c r="D12" s="153"/>
    </row>
    <row r="13" spans="1:4" ht="15">
      <c r="A13" s="155"/>
      <c r="B13" s="2" t="s">
        <v>306</v>
      </c>
      <c r="C13" s="1"/>
      <c r="D13" s="153"/>
    </row>
    <row r="14" spans="1:4" ht="15">
      <c r="A14" s="155"/>
      <c r="B14" s="2"/>
      <c r="C14" s="1"/>
      <c r="D14" s="153"/>
    </row>
    <row r="15" spans="1:4" ht="15" customHeight="1">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customHeight="1" hidden="1">
      <c r="A20" s="155"/>
      <c r="B20" s="2"/>
      <c r="C20" s="1"/>
      <c r="D20" s="4"/>
    </row>
    <row r="21" spans="1:4" ht="15" customHeight="1" hidden="1">
      <c r="A21" s="155"/>
      <c r="B21" s="36"/>
      <c r="C21" s="1"/>
      <c r="D21" s="4"/>
    </row>
    <row r="22" spans="1:4" ht="15" customHeight="1" hidden="1">
      <c r="A22" s="155"/>
      <c r="B22" s="2"/>
      <c r="C22" s="1"/>
      <c r="D22" s="4"/>
    </row>
    <row r="23" spans="1:4" ht="15" customHeight="1" hidden="1">
      <c r="A23" s="155"/>
      <c r="B23" s="2"/>
      <c r="C23" s="1"/>
      <c r="D23" s="4"/>
    </row>
    <row r="24" spans="1:4" ht="15" customHeight="1" hidden="1">
      <c r="A24" s="155"/>
      <c r="B24" s="2"/>
      <c r="C24" s="1"/>
      <c r="D24" s="4"/>
    </row>
    <row r="25" spans="1:4" ht="15" customHeight="1" hidden="1">
      <c r="A25" s="155"/>
      <c r="B25" s="36"/>
      <c r="C25" s="1"/>
      <c r="D25" s="4"/>
    </row>
    <row r="26" spans="1:4" ht="15" customHeight="1" hidden="1">
      <c r="A26" s="155"/>
      <c r="B26" s="36"/>
      <c r="C26" s="1"/>
      <c r="D26" s="4"/>
    </row>
    <row r="27" spans="1:4" ht="15" customHeight="1" hidden="1">
      <c r="A27" s="155"/>
      <c r="B27" s="2"/>
      <c r="C27" s="1"/>
      <c r="D27" s="4"/>
    </row>
    <row r="28" spans="1:4" ht="15" customHeight="1" hidden="1">
      <c r="A28" s="155"/>
      <c r="B28" s="2"/>
      <c r="C28" s="1"/>
      <c r="D28" s="4"/>
    </row>
    <row r="29" spans="1:4" ht="15" customHeight="1" hidden="1">
      <c r="A29" s="155"/>
      <c r="B29" s="2"/>
      <c r="C29" s="1"/>
      <c r="D29" s="4"/>
    </row>
    <row r="30" spans="1:4" ht="15" customHeight="1" hidden="1">
      <c r="A30" s="155"/>
      <c r="B30" s="2"/>
      <c r="C30" s="1"/>
      <c r="D30" s="4"/>
    </row>
    <row r="31" spans="1:4" ht="15" customHeight="1" hidden="1">
      <c r="A31" s="155"/>
      <c r="B31" s="2"/>
      <c r="C31" s="1"/>
      <c r="D31" s="4"/>
    </row>
    <row r="32" spans="1:4" ht="15" customHeight="1" hidden="1">
      <c r="A32" s="155"/>
      <c r="B32" s="2"/>
      <c r="C32" s="1"/>
      <c r="D32" s="4"/>
    </row>
    <row r="33" spans="1:4" ht="15" customHeight="1" hidden="1">
      <c r="A33" s="155"/>
      <c r="B33" s="2"/>
      <c r="C33" s="1"/>
      <c r="D33" s="4"/>
    </row>
    <row r="34" spans="1:4" ht="15" customHeight="1" hidden="1">
      <c r="A34" s="155"/>
      <c r="B34" s="2"/>
      <c r="C34" s="1"/>
      <c r="D34" s="4"/>
    </row>
    <row r="35" spans="1:4" ht="15" customHeight="1" hidden="1">
      <c r="A35" s="155"/>
      <c r="B35" s="2"/>
      <c r="C35" s="1"/>
      <c r="D35" s="4"/>
    </row>
    <row r="36" spans="1:4" ht="15" customHeight="1" hidden="1">
      <c r="A36" s="155"/>
      <c r="B36" s="2"/>
      <c r="C36" s="1"/>
      <c r="D36" s="4"/>
    </row>
    <row r="37" spans="1:4" ht="15" customHeight="1" hidden="1">
      <c r="A37" s="155"/>
      <c r="B37" s="2"/>
      <c r="C37" s="1"/>
      <c r="D37" s="4"/>
    </row>
    <row r="38" spans="1:4" ht="15" customHeight="1" hidden="1">
      <c r="A38" s="155"/>
      <c r="B38" s="2"/>
      <c r="C38" s="1"/>
      <c r="D38" s="4"/>
    </row>
    <row r="39" spans="1:4" ht="15" customHeight="1" hidden="1">
      <c r="A39" s="156"/>
      <c r="B39" s="2"/>
      <c r="C39" s="1"/>
      <c r="D39" s="4"/>
    </row>
    <row r="40" spans="1:4" ht="30">
      <c r="A40" s="2" t="s">
        <v>88</v>
      </c>
      <c r="B40" s="2" t="s">
        <v>285</v>
      </c>
      <c r="C40" s="1"/>
      <c r="D40" s="4"/>
    </row>
    <row r="41" spans="1:4" ht="210">
      <c r="A41" s="2" t="s">
        <v>42</v>
      </c>
      <c r="B41" s="2" t="s">
        <v>177</v>
      </c>
      <c r="C41" s="1"/>
      <c r="D41" s="30" t="s">
        <v>177</v>
      </c>
    </row>
    <row r="42" spans="1:4" ht="15">
      <c r="A42" s="152" t="s">
        <v>87</v>
      </c>
      <c r="B42" s="2" t="s">
        <v>178</v>
      </c>
      <c r="C42" s="1"/>
      <c r="D42" s="4"/>
    </row>
    <row r="43" spans="1:4" ht="15">
      <c r="A43" s="152"/>
      <c r="B43" s="2" t="s">
        <v>179</v>
      </c>
      <c r="C43" s="1"/>
      <c r="D43" s="4"/>
    </row>
    <row r="44" spans="1:4" ht="30">
      <c r="A44" s="2" t="s">
        <v>7</v>
      </c>
      <c r="B44" s="2" t="s">
        <v>180</v>
      </c>
      <c r="C44" s="1"/>
      <c r="D44" s="1"/>
    </row>
    <row r="45" spans="1:4" ht="15">
      <c r="A45" s="2" t="s">
        <v>8</v>
      </c>
      <c r="B45" s="2" t="s">
        <v>180</v>
      </c>
      <c r="C45" s="1"/>
      <c r="D45" s="1"/>
    </row>
    <row r="46" spans="1:4" ht="60">
      <c r="A46" s="2" t="s">
        <v>9</v>
      </c>
      <c r="B46" s="2" t="s">
        <v>181</v>
      </c>
      <c r="C46" s="1"/>
      <c r="D46" s="1"/>
    </row>
    <row r="47" spans="1:4" ht="30">
      <c r="A47" s="2" t="s">
        <v>10</v>
      </c>
      <c r="B47" s="2" t="s">
        <v>136</v>
      </c>
      <c r="C47" s="1"/>
      <c r="D47" s="1"/>
    </row>
    <row r="48" spans="1:4" ht="15">
      <c r="A48" s="2" t="s">
        <v>11</v>
      </c>
      <c r="B48" s="2" t="s">
        <v>182</v>
      </c>
      <c r="C48" s="1"/>
      <c r="D48" s="1"/>
    </row>
    <row r="49" spans="1:4" ht="15">
      <c r="A49" s="2" t="s">
        <v>12</v>
      </c>
      <c r="B49" s="2" t="s">
        <v>137</v>
      </c>
      <c r="C49" s="1"/>
      <c r="D49" s="1"/>
    </row>
    <row r="50" spans="1:4" ht="30">
      <c r="A50" s="2" t="s">
        <v>13</v>
      </c>
      <c r="B50" s="2" t="s">
        <v>136</v>
      </c>
      <c r="C50" s="1"/>
      <c r="D50" s="1"/>
    </row>
    <row r="51" spans="1:4" ht="30">
      <c r="A51" s="2" t="s">
        <v>14</v>
      </c>
      <c r="B51" s="2" t="s">
        <v>136</v>
      </c>
      <c r="C51" s="1"/>
      <c r="D51" s="1"/>
    </row>
    <row r="52" spans="1:4" ht="30">
      <c r="A52" s="2" t="s">
        <v>15</v>
      </c>
      <c r="B52" s="2" t="s">
        <v>136</v>
      </c>
      <c r="C52" s="1"/>
      <c r="D52" s="1"/>
    </row>
  </sheetData>
  <sheetProtection/>
  <mergeCells count="3">
    <mergeCell ref="A10:A39"/>
    <mergeCell ref="D10:D17"/>
    <mergeCell ref="A42:A43"/>
  </mergeCells>
  <hyperlinks>
    <hyperlink ref="B9" r:id="rId1" display="demenev58@mail.r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52"/>
  <sheetViews>
    <sheetView zoomScalePageLayoutView="0" workbookViewId="0" topLeftCell="A1">
      <selection activeCell="C4" sqref="C4"/>
    </sheetView>
  </sheetViews>
  <sheetFormatPr defaultColWidth="9.140625" defaultRowHeight="15"/>
  <cols>
    <col min="1" max="1" width="58.8515625" style="0" customWidth="1"/>
    <col min="2" max="2" width="46.00390625" style="0" customWidth="1"/>
    <col min="3" max="3" width="5.7109375" style="0" customWidth="1"/>
    <col min="4" max="4" width="36.7109375" style="0" customWidth="1"/>
  </cols>
  <sheetData>
    <row r="1" ht="30">
      <c r="C1" s="48" t="s">
        <v>121</v>
      </c>
    </row>
    <row r="2" spans="1:4" ht="15">
      <c r="A2" s="2" t="s">
        <v>0</v>
      </c>
      <c r="B2" s="2" t="s">
        <v>155</v>
      </c>
      <c r="C2" s="1"/>
      <c r="D2" s="1"/>
    </row>
    <row r="3" spans="1:4" ht="15">
      <c r="A3" s="2" t="s">
        <v>43</v>
      </c>
      <c r="B3" s="11" t="s">
        <v>344</v>
      </c>
      <c r="C3" s="49" t="s">
        <v>350</v>
      </c>
      <c r="D3" s="1"/>
    </row>
    <row r="4" spans="1:4" ht="15">
      <c r="A4" s="2" t="s">
        <v>1</v>
      </c>
      <c r="B4" s="3" t="s">
        <v>183</v>
      </c>
      <c r="C4" s="1"/>
      <c r="D4" s="1"/>
    </row>
    <row r="5" spans="1:4" ht="45">
      <c r="A5" s="2" t="s">
        <v>2</v>
      </c>
      <c r="B5" s="2" t="s">
        <v>184</v>
      </c>
      <c r="C5" s="1"/>
      <c r="D5" s="9" t="str">
        <f>CONCATENATE(B6,B5)</f>
        <v>Попов Валерий ФридриховичУдмуртская республика, г. Воткинск, клуб туристов ,,ВездеХод''</v>
      </c>
    </row>
    <row r="6" spans="1:4" ht="33.75">
      <c r="A6" s="2" t="s">
        <v>3</v>
      </c>
      <c r="B6" s="2" t="s">
        <v>185</v>
      </c>
      <c r="C6" s="1"/>
      <c r="D6" s="10" t="s">
        <v>226</v>
      </c>
    </row>
    <row r="7" spans="1:4" ht="15">
      <c r="A7" s="2" t="s">
        <v>4</v>
      </c>
      <c r="B7" s="2" t="s">
        <v>186</v>
      </c>
      <c r="C7" s="1"/>
      <c r="D7" s="1"/>
    </row>
    <row r="8" spans="1:4" ht="15">
      <c r="A8" s="2" t="s">
        <v>5</v>
      </c>
      <c r="B8" s="46">
        <v>89128520871</v>
      </c>
      <c r="C8" s="1"/>
      <c r="D8" s="1"/>
    </row>
    <row r="9" spans="1:4" ht="15">
      <c r="A9" s="2" t="s">
        <v>6</v>
      </c>
      <c r="B9" s="62" t="s">
        <v>187</v>
      </c>
      <c r="C9" s="1"/>
      <c r="D9" s="1"/>
    </row>
    <row r="10" spans="1:4" ht="15">
      <c r="A10" s="154" t="s">
        <v>86</v>
      </c>
      <c r="B10" s="2" t="s">
        <v>309</v>
      </c>
      <c r="C10" s="1"/>
      <c r="D10" s="153" t="str">
        <f>CONCATENATE(B10,B11,B12,B13,B14,B15,B16,B17,B18,B19,B20,B21,B22,B23,B24,B25,B26,B27,B28,B29,B30,B31,B32,B33,B34,B35,B36,B37,B38,B39)</f>
        <v>Ларионов Станислав Владимирович, 1991, 5ГУ      Мудрынин Александр Вениаминович, 1952, 5ГУ           Попов Валерий Фридрихович, 1964, 5ГР                Попова Ольга Юрьевна, 1961, 5ГУ                         Чикунов Александр Владимирович, 1971, 3ГУ</v>
      </c>
    </row>
    <row r="11" spans="1:4" ht="15">
      <c r="A11" s="155"/>
      <c r="B11" s="2" t="s">
        <v>310</v>
      </c>
      <c r="C11" s="1"/>
      <c r="D11" s="153"/>
    </row>
    <row r="12" spans="1:4" ht="15">
      <c r="A12" s="155"/>
      <c r="B12" s="2" t="s">
        <v>311</v>
      </c>
      <c r="C12" s="1"/>
      <c r="D12" s="153"/>
    </row>
    <row r="13" spans="1:4" ht="15">
      <c r="A13" s="155"/>
      <c r="B13" s="2" t="s">
        <v>308</v>
      </c>
      <c r="C13" s="1"/>
      <c r="D13" s="153"/>
    </row>
    <row r="14" spans="1:4" ht="15">
      <c r="A14" s="155"/>
      <c r="B14" s="2" t="s">
        <v>307</v>
      </c>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t="s">
        <v>286</v>
      </c>
      <c r="C40" s="1"/>
      <c r="D40" s="4"/>
    </row>
    <row r="41" spans="1:4" ht="240">
      <c r="A41" s="2" t="s">
        <v>42</v>
      </c>
      <c r="B41" s="2" t="s">
        <v>188</v>
      </c>
      <c r="C41" s="1"/>
      <c r="D41" s="30" t="s">
        <v>188</v>
      </c>
    </row>
    <row r="42" spans="1:4" ht="15">
      <c r="A42" s="152" t="s">
        <v>87</v>
      </c>
      <c r="B42" s="2" t="s">
        <v>189</v>
      </c>
      <c r="C42" s="1"/>
      <c r="D42" s="4"/>
    </row>
    <row r="43" spans="1:4" ht="15">
      <c r="A43" s="152"/>
      <c r="B43" s="2" t="s">
        <v>190</v>
      </c>
      <c r="C43" s="1"/>
      <c r="D43" s="4"/>
    </row>
    <row r="44" spans="1:4" ht="30">
      <c r="A44" s="2" t="s">
        <v>7</v>
      </c>
      <c r="B44" s="2" t="s">
        <v>191</v>
      </c>
      <c r="C44" s="1"/>
      <c r="D44" s="1"/>
    </row>
    <row r="45" spans="1:4" ht="15">
      <c r="A45" s="2" t="s">
        <v>8</v>
      </c>
      <c r="B45" s="2" t="s">
        <v>191</v>
      </c>
      <c r="C45" s="1"/>
      <c r="D45" s="1"/>
    </row>
    <row r="46" spans="1:4" ht="15">
      <c r="A46" s="2" t="s">
        <v>9</v>
      </c>
      <c r="B46" s="2" t="s">
        <v>137</v>
      </c>
      <c r="C46" s="1"/>
      <c r="D46" s="1"/>
    </row>
    <row r="47" spans="1:4" ht="30">
      <c r="A47" s="2" t="s">
        <v>10</v>
      </c>
      <c r="B47" s="2" t="s">
        <v>136</v>
      </c>
      <c r="C47" s="1"/>
      <c r="D47" s="1"/>
    </row>
    <row r="48" spans="1:4" ht="15">
      <c r="A48" s="2" t="s">
        <v>11</v>
      </c>
      <c r="B48" s="2" t="s">
        <v>136</v>
      </c>
      <c r="C48" s="1"/>
      <c r="D48" s="1"/>
    </row>
    <row r="49" spans="1:4" ht="15">
      <c r="A49" s="2" t="s">
        <v>12</v>
      </c>
      <c r="B49" s="2" t="s">
        <v>136</v>
      </c>
      <c r="C49" s="1"/>
      <c r="D49" s="1"/>
    </row>
    <row r="50" spans="1:4" ht="30">
      <c r="A50" s="2" t="s">
        <v>13</v>
      </c>
      <c r="B50" s="2" t="s">
        <v>136</v>
      </c>
      <c r="C50" s="1"/>
      <c r="D50" s="1"/>
    </row>
    <row r="51" spans="1:4" ht="30">
      <c r="A51" s="2" t="s">
        <v>14</v>
      </c>
      <c r="B51" s="2" t="s">
        <v>136</v>
      </c>
      <c r="C51" s="1"/>
      <c r="D51" s="1"/>
    </row>
    <row r="52" spans="1:4" ht="30">
      <c r="A52" s="2" t="s">
        <v>15</v>
      </c>
      <c r="B52" s="2" t="s">
        <v>136</v>
      </c>
      <c r="C52" s="1"/>
      <c r="D52" s="1"/>
    </row>
  </sheetData>
  <sheetProtection/>
  <mergeCells count="3">
    <mergeCell ref="A10:A39"/>
    <mergeCell ref="D10:D17"/>
    <mergeCell ref="A42:A43"/>
  </mergeCells>
  <hyperlinks>
    <hyperlink ref="B9" r:id="rId1" display="turclub10@mail.r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52"/>
  <sheetViews>
    <sheetView zoomScalePageLayoutView="0" workbookViewId="0" topLeftCell="A4">
      <selection activeCell="D10" sqref="D10:D17"/>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t="s">
        <v>126</v>
      </c>
      <c r="C2" s="1"/>
      <c r="D2" s="1"/>
    </row>
    <row r="3" spans="1:4" ht="15">
      <c r="A3" s="2" t="s">
        <v>43</v>
      </c>
      <c r="B3" s="11">
        <v>3</v>
      </c>
      <c r="C3" s="49">
        <v>3</v>
      </c>
      <c r="D3" s="1"/>
    </row>
    <row r="4" spans="1:4" ht="15">
      <c r="A4" s="2" t="s">
        <v>1</v>
      </c>
      <c r="B4" s="40" t="s">
        <v>200</v>
      </c>
      <c r="C4" s="1"/>
      <c r="D4" s="1"/>
    </row>
    <row r="5" spans="1:4" ht="45">
      <c r="A5" s="2" t="s">
        <v>2</v>
      </c>
      <c r="B5" s="2" t="s">
        <v>312</v>
      </c>
      <c r="C5" s="1"/>
      <c r="D5" s="9" t="str">
        <f>CONCATENATE(B6,B5)</f>
        <v>Хмелёв Станислав НиколаевичМКК т/к "Vitalis" БГМУ, г.Уфа</v>
      </c>
    </row>
    <row r="6" spans="1:4" ht="22.5">
      <c r="A6" s="2" t="s">
        <v>3</v>
      </c>
      <c r="B6" s="2" t="s">
        <v>201</v>
      </c>
      <c r="C6" s="1"/>
      <c r="D6" s="10" t="s">
        <v>313</v>
      </c>
    </row>
    <row r="7" spans="1:4" ht="15">
      <c r="A7" s="2" t="s">
        <v>4</v>
      </c>
      <c r="B7" s="45" t="s">
        <v>202</v>
      </c>
      <c r="C7" s="1"/>
      <c r="D7" s="1"/>
    </row>
    <row r="8" spans="1:4" ht="15">
      <c r="A8" s="2" t="s">
        <v>5</v>
      </c>
      <c r="B8" s="59">
        <v>89876075900</v>
      </c>
      <c r="C8" s="1"/>
      <c r="D8" s="1"/>
    </row>
    <row r="9" spans="1:4" ht="15">
      <c r="A9" s="2" t="s">
        <v>6</v>
      </c>
      <c r="B9" s="64" t="s">
        <v>203</v>
      </c>
      <c r="C9" s="1"/>
      <c r="D9" s="1"/>
    </row>
    <row r="10" spans="1:4" ht="15">
      <c r="A10" s="154" t="s">
        <v>86</v>
      </c>
      <c r="B10" s="65" t="s">
        <v>314</v>
      </c>
      <c r="C10" s="1"/>
      <c r="D10" s="153" t="str">
        <f>CONCATENATE(B10,B11,B12,B13,B14,B15,B16,B17,B18,B19,B20,B21,B22,B23,B24,B25,B26,B27,B28,B29,B30,B31,B32,B33,B34,B35,B36,B37,B38,B39)</f>
        <v>Гайсин Ильнур Фанилевич, 1991, 3ГУ                Дунюшкин Матвей Николаевич, 1987, 2ГУ          Кашичкин Юрий Олегович, 1989, 2ГУ                Кунаккулов Азат Хамитович, 1986, 1ГУ             Погорелов Михаил Сергеевич, 2ГУ, 1994           Хмелёв Станислав Николаевич, 1981, 2ГР, 3ГУ   </v>
      </c>
    </row>
    <row r="11" spans="1:4" ht="15">
      <c r="A11" s="155"/>
      <c r="B11" s="45" t="s">
        <v>315</v>
      </c>
      <c r="C11" s="1"/>
      <c r="D11" s="153"/>
    </row>
    <row r="12" spans="1:4" ht="15">
      <c r="A12" s="155"/>
      <c r="B12" s="59" t="s">
        <v>316</v>
      </c>
      <c r="C12" s="1"/>
      <c r="D12" s="153"/>
    </row>
    <row r="13" spans="1:4" ht="15">
      <c r="A13" s="155"/>
      <c r="B13" s="59" t="s">
        <v>317</v>
      </c>
      <c r="C13" s="1"/>
      <c r="D13" s="153"/>
    </row>
    <row r="14" spans="1:4" ht="15">
      <c r="A14" s="155"/>
      <c r="B14" s="59" t="s">
        <v>318</v>
      </c>
      <c r="C14" s="1"/>
      <c r="D14" s="153"/>
    </row>
    <row r="15" spans="1:4" ht="15">
      <c r="A15" s="155"/>
      <c r="B15" s="59" t="s">
        <v>319</v>
      </c>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2"/>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t="s">
        <v>269</v>
      </c>
      <c r="C40" s="1"/>
      <c r="D40" s="4"/>
    </row>
    <row r="41" spans="1:4" ht="165">
      <c r="A41" s="2" t="s">
        <v>42</v>
      </c>
      <c r="B41" s="2" t="s">
        <v>204</v>
      </c>
      <c r="C41" s="1"/>
      <c r="D41" s="30" t="s">
        <v>204</v>
      </c>
    </row>
    <row r="42" spans="1:4" ht="15">
      <c r="A42" s="152" t="s">
        <v>87</v>
      </c>
      <c r="B42" s="2" t="s">
        <v>205</v>
      </c>
      <c r="C42" s="1"/>
      <c r="D42" s="4"/>
    </row>
    <row r="43" spans="1:4" ht="15">
      <c r="A43" s="152"/>
      <c r="B43" s="2" t="s">
        <v>206</v>
      </c>
      <c r="C43" s="1"/>
      <c r="D43" s="4"/>
    </row>
    <row r="44" spans="1:4" ht="30">
      <c r="A44" s="2" t="s">
        <v>7</v>
      </c>
      <c r="B44" s="65" t="s">
        <v>207</v>
      </c>
      <c r="C44" s="1"/>
      <c r="D44" s="1"/>
    </row>
    <row r="45" spans="1:4" ht="30">
      <c r="A45" s="2" t="s">
        <v>8</v>
      </c>
      <c r="B45" s="65" t="s">
        <v>207</v>
      </c>
      <c r="C45" s="1"/>
      <c r="D45" s="1"/>
    </row>
    <row r="46" spans="1:4" ht="15">
      <c r="A46" s="2" t="s">
        <v>9</v>
      </c>
      <c r="B46" s="2" t="s">
        <v>136</v>
      </c>
      <c r="C46" s="1"/>
      <c r="D46" s="1"/>
    </row>
    <row r="47" spans="1:4" ht="30">
      <c r="A47" s="2" t="s">
        <v>10</v>
      </c>
      <c r="B47" s="2" t="s">
        <v>137</v>
      </c>
      <c r="C47" s="1"/>
      <c r="D47" s="1"/>
    </row>
    <row r="48" spans="1:4" ht="15">
      <c r="A48" s="2" t="s">
        <v>11</v>
      </c>
      <c r="B48" s="2" t="s">
        <v>137</v>
      </c>
      <c r="C48" s="1"/>
      <c r="D48" s="1"/>
    </row>
    <row r="49" spans="1:4" ht="15">
      <c r="A49" s="2" t="s">
        <v>12</v>
      </c>
      <c r="B49" s="2" t="s">
        <v>136</v>
      </c>
      <c r="C49" s="1"/>
      <c r="D49" s="1"/>
    </row>
    <row r="50" spans="1:4" ht="30">
      <c r="A50" s="2" t="s">
        <v>13</v>
      </c>
      <c r="B50" s="2" t="s">
        <v>136</v>
      </c>
      <c r="C50" s="1"/>
      <c r="D50" s="1"/>
    </row>
    <row r="51" spans="1:4" ht="30">
      <c r="A51" s="2" t="s">
        <v>14</v>
      </c>
      <c r="B51" s="2" t="s">
        <v>136</v>
      </c>
      <c r="C51" s="1"/>
      <c r="D51" s="1"/>
    </row>
    <row r="52" spans="1:4" ht="30">
      <c r="A52" s="2" t="s">
        <v>15</v>
      </c>
      <c r="B52" s="2" t="s">
        <v>136</v>
      </c>
      <c r="C52" s="1"/>
      <c r="D52" s="1"/>
    </row>
  </sheetData>
  <sheetProtection/>
  <mergeCells count="3">
    <mergeCell ref="A10:A39"/>
    <mergeCell ref="D10:D17"/>
    <mergeCell ref="A42:A43"/>
  </mergeCells>
  <hyperlinks>
    <hyperlink ref="B9" r:id="rId1" display="hmstas@mail.r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52"/>
  <sheetViews>
    <sheetView zoomScalePageLayoutView="0" workbookViewId="0" topLeftCell="A4">
      <selection activeCell="B14" sqref="B14"/>
    </sheetView>
  </sheetViews>
  <sheetFormatPr defaultColWidth="9.140625" defaultRowHeight="15"/>
  <cols>
    <col min="1" max="1" width="58.8515625" style="0" customWidth="1"/>
    <col min="2" max="2" width="47.421875" style="0" customWidth="1"/>
    <col min="3" max="3" width="5.7109375" style="0" customWidth="1"/>
    <col min="4" max="4" width="36.7109375" style="0" customWidth="1"/>
  </cols>
  <sheetData>
    <row r="1" ht="30">
      <c r="C1" s="48" t="s">
        <v>121</v>
      </c>
    </row>
    <row r="2" spans="1:4" ht="15">
      <c r="A2" s="2" t="s">
        <v>0</v>
      </c>
      <c r="B2" s="2" t="s">
        <v>155</v>
      </c>
      <c r="C2" s="1"/>
      <c r="D2" s="1"/>
    </row>
    <row r="3" spans="1:4" ht="15">
      <c r="A3" s="2" t="s">
        <v>43</v>
      </c>
      <c r="B3" s="11">
        <v>4</v>
      </c>
      <c r="C3" s="49">
        <v>4</v>
      </c>
      <c r="D3" s="1"/>
    </row>
    <row r="4" spans="1:4" ht="15">
      <c r="A4" s="2" t="s">
        <v>1</v>
      </c>
      <c r="B4" s="3" t="s">
        <v>208</v>
      </c>
      <c r="C4" s="1"/>
      <c r="D4" s="1"/>
    </row>
    <row r="5" spans="1:4" ht="45">
      <c r="A5" s="2" t="s">
        <v>2</v>
      </c>
      <c r="B5" s="2" t="s">
        <v>275</v>
      </c>
      <c r="C5" s="1"/>
      <c r="D5" s="9" t="str">
        <f>CONCATENATE(B6,B5)</f>
        <v>Рыбальченко Андрей Николаевичг.Донецк, Донецкая областная федерация спортивного туризма</v>
      </c>
    </row>
    <row r="6" spans="1:4" ht="33.75">
      <c r="A6" s="2" t="s">
        <v>3</v>
      </c>
      <c r="B6" s="2" t="s">
        <v>209</v>
      </c>
      <c r="C6" s="1"/>
      <c r="D6" s="10" t="s">
        <v>321</v>
      </c>
    </row>
    <row r="7" spans="1:4" ht="15">
      <c r="A7" s="2" t="s">
        <v>4</v>
      </c>
      <c r="B7" s="2" t="s">
        <v>210</v>
      </c>
      <c r="C7" s="1"/>
      <c r="D7" s="1"/>
    </row>
    <row r="8" spans="1:4" ht="15">
      <c r="A8" s="2" t="s">
        <v>5</v>
      </c>
      <c r="B8" s="46" t="s">
        <v>211</v>
      </c>
      <c r="C8" s="1"/>
      <c r="D8" s="1"/>
    </row>
    <row r="9" spans="1:4" ht="15">
      <c r="A9" s="2" t="s">
        <v>6</v>
      </c>
      <c r="B9" s="66" t="s">
        <v>212</v>
      </c>
      <c r="C9" s="1"/>
      <c r="D9" s="1"/>
    </row>
    <row r="10" spans="1:4" ht="15" customHeight="1">
      <c r="A10" s="154" t="s">
        <v>86</v>
      </c>
      <c r="B10" s="2" t="s">
        <v>323</v>
      </c>
      <c r="C10" s="1"/>
      <c r="D10" s="153" t="str">
        <f>CONCATENATE(B10,B11,B12,B13,B14,B15,B16,B17,B18,B19,B20,B21,B22,B23,B24,B25,B26,B27,B28,B29,B30,B31,B32,B33,B34,B35,B36,B37,B38,B39)</f>
        <v>Рыбальченко Андрей Миколаевич, 1968, 5ГУ, 5ГР     Спиридонов Владислав Миколаевич, 1982, 5ГУ        Тарасенко Сергей Володимирович, 1972, 2ГУ          Голбунов Александр Юрьевич, 1985, 5ГУ                Бойко Ольга Викторовна, 1980, 5ГУ                        Покоева Екатерина Петровна, 1979, 2 альп.разр</v>
      </c>
    </row>
    <row r="11" spans="1:4" ht="15">
      <c r="A11" s="155"/>
      <c r="B11" s="2" t="s">
        <v>324</v>
      </c>
      <c r="C11" s="1"/>
      <c r="D11" s="153"/>
    </row>
    <row r="12" spans="1:4" ht="15">
      <c r="A12" s="155"/>
      <c r="B12" s="2" t="s">
        <v>325</v>
      </c>
      <c r="C12" s="1"/>
      <c r="D12" s="153"/>
    </row>
    <row r="13" spans="1:4" ht="15">
      <c r="A13" s="155"/>
      <c r="B13" s="2" t="s">
        <v>326</v>
      </c>
      <c r="C13" s="1"/>
      <c r="D13" s="153"/>
    </row>
    <row r="14" spans="1:4" ht="15">
      <c r="A14" s="155"/>
      <c r="B14" s="2" t="s">
        <v>327</v>
      </c>
      <c r="C14" s="1"/>
      <c r="D14" s="153"/>
    </row>
    <row r="15" spans="1:4" ht="15">
      <c r="A15" s="155"/>
      <c r="B15" s="2" t="s">
        <v>322</v>
      </c>
      <c r="C15" s="1"/>
      <c r="D15" s="153"/>
    </row>
    <row r="16" spans="1:4" ht="15">
      <c r="A16" s="155"/>
      <c r="B16" s="71"/>
      <c r="C16" s="1"/>
      <c r="D16" s="153"/>
    </row>
    <row r="17" spans="1:4" ht="15" hidden="1">
      <c r="A17" s="155"/>
      <c r="B17" s="71"/>
      <c r="C17" s="1"/>
      <c r="D17" s="153"/>
    </row>
    <row r="18" spans="1:4" ht="15" hidden="1">
      <c r="A18" s="155"/>
      <c r="B18" s="71"/>
      <c r="C18" s="1"/>
      <c r="D18" s="4"/>
    </row>
    <row r="19" spans="1:4" ht="15" hidden="1">
      <c r="A19" s="155"/>
      <c r="B19" s="2"/>
      <c r="C19" s="1"/>
      <c r="D19" s="4"/>
    </row>
    <row r="20" spans="1:4" ht="15" hidden="1">
      <c r="A20" s="155"/>
      <c r="B20" s="2"/>
      <c r="C20" s="1"/>
      <c r="D20" s="4"/>
    </row>
    <row r="21" spans="1:4" ht="15" hidden="1">
      <c r="A21" s="155"/>
      <c r="B21" s="2"/>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t="s">
        <v>320</v>
      </c>
      <c r="C40" s="1"/>
      <c r="D40" s="4"/>
    </row>
    <row r="41" spans="1:4" ht="180">
      <c r="A41" s="2" t="s">
        <v>42</v>
      </c>
      <c r="B41" s="2" t="s">
        <v>213</v>
      </c>
      <c r="C41" s="1"/>
      <c r="D41" s="30" t="s">
        <v>213</v>
      </c>
    </row>
    <row r="42" spans="1:4" ht="15">
      <c r="A42" s="152" t="s">
        <v>87</v>
      </c>
      <c r="B42" s="2" t="s">
        <v>214</v>
      </c>
      <c r="C42" s="1"/>
      <c r="D42" s="4"/>
    </row>
    <row r="43" spans="1:4" ht="15">
      <c r="A43" s="152"/>
      <c r="B43" s="2" t="s">
        <v>215</v>
      </c>
      <c r="C43" s="1"/>
      <c r="D43" s="4"/>
    </row>
    <row r="44" spans="1:4" ht="30">
      <c r="A44" s="2" t="s">
        <v>7</v>
      </c>
      <c r="B44" s="2" t="s">
        <v>163</v>
      </c>
      <c r="C44" s="1"/>
      <c r="D44" s="1"/>
    </row>
    <row r="45" spans="1:4" ht="15">
      <c r="A45" s="2" t="s">
        <v>8</v>
      </c>
      <c r="B45" s="2" t="s">
        <v>163</v>
      </c>
      <c r="C45" s="1"/>
      <c r="D45" s="1"/>
    </row>
    <row r="46" spans="1:4" ht="15">
      <c r="A46" s="2" t="s">
        <v>9</v>
      </c>
      <c r="B46" s="2"/>
      <c r="C46" s="1"/>
      <c r="D46" s="1"/>
    </row>
    <row r="47" spans="1:4" ht="30">
      <c r="A47" s="2" t="s">
        <v>10</v>
      </c>
      <c r="B47" s="2" t="s">
        <v>136</v>
      </c>
      <c r="C47" s="1"/>
      <c r="D47" s="1"/>
    </row>
    <row r="48" spans="1:4" ht="15">
      <c r="A48" s="2" t="s">
        <v>11</v>
      </c>
      <c r="B48" s="2" t="s">
        <v>136</v>
      </c>
      <c r="C48" s="1"/>
      <c r="D48" s="1"/>
    </row>
    <row r="49" spans="1:4" ht="15">
      <c r="A49" s="2" t="s">
        <v>12</v>
      </c>
      <c r="B49" s="2" t="s">
        <v>136</v>
      </c>
      <c r="C49" s="1"/>
      <c r="D49" s="1"/>
    </row>
    <row r="50" spans="1:4" ht="30">
      <c r="A50" s="2" t="s">
        <v>13</v>
      </c>
      <c r="B50" s="2" t="s">
        <v>136</v>
      </c>
      <c r="C50" s="1"/>
      <c r="D50" s="1"/>
    </row>
    <row r="51" spans="1:4" ht="30">
      <c r="A51" s="2" t="s">
        <v>14</v>
      </c>
      <c r="B51" s="2" t="s">
        <v>136</v>
      </c>
      <c r="C51" s="1"/>
      <c r="D51" s="1"/>
    </row>
    <row r="52" spans="1:4" ht="30">
      <c r="A52" s="2" t="s">
        <v>15</v>
      </c>
      <c r="B52" s="2" t="s">
        <v>136</v>
      </c>
      <c r="C52" s="1"/>
      <c r="D52" s="1"/>
    </row>
  </sheetData>
  <sheetProtection/>
  <mergeCells count="3">
    <mergeCell ref="A10:A39"/>
    <mergeCell ref="D10:D17"/>
    <mergeCell ref="A42:A43"/>
  </mergeCells>
  <hyperlinks>
    <hyperlink ref="B9" r:id="rId1" display="a_kiol@rambler.r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52"/>
  <sheetViews>
    <sheetView zoomScalePageLayoutView="0" workbookViewId="0" topLeftCell="A1">
      <selection activeCell="D40" sqref="D40"/>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t="s">
        <v>155</v>
      </c>
      <c r="C2" s="1"/>
      <c r="D2" s="1"/>
    </row>
    <row r="3" spans="1:4" ht="15">
      <c r="A3" s="2" t="s">
        <v>43</v>
      </c>
      <c r="B3" s="11">
        <v>3</v>
      </c>
      <c r="C3" s="49">
        <v>3</v>
      </c>
      <c r="D3" s="1"/>
    </row>
    <row r="4" spans="1:4" ht="15">
      <c r="A4" s="2" t="s">
        <v>1</v>
      </c>
      <c r="B4" s="2" t="s">
        <v>229</v>
      </c>
      <c r="C4" s="1"/>
      <c r="D4" s="1"/>
    </row>
    <row r="5" spans="1:4" ht="45">
      <c r="A5" s="2" t="s">
        <v>2</v>
      </c>
      <c r="B5" s="2" t="s">
        <v>230</v>
      </c>
      <c r="C5" s="1"/>
      <c r="D5" s="9" t="str">
        <f>CONCATENATE(B6,B5)</f>
        <v>Лукьянов Олег Ганнадьевичт/к «Vitalis», БГМУ (г. Уфа)</v>
      </c>
    </row>
    <row r="6" spans="1:4" ht="22.5">
      <c r="A6" s="2" t="s">
        <v>3</v>
      </c>
      <c r="B6" s="2" t="s">
        <v>219</v>
      </c>
      <c r="C6" s="1"/>
      <c r="D6" s="10" t="s">
        <v>242</v>
      </c>
    </row>
    <row r="7" spans="1:4" ht="15">
      <c r="A7" s="2" t="s">
        <v>4</v>
      </c>
      <c r="B7" s="2" t="s">
        <v>231</v>
      </c>
      <c r="C7" s="1"/>
      <c r="D7" s="1"/>
    </row>
    <row r="8" spans="1:4" ht="15">
      <c r="A8" s="2" t="s">
        <v>5</v>
      </c>
      <c r="B8" s="11">
        <v>79050044445</v>
      </c>
      <c r="C8" s="1"/>
      <c r="D8" s="1"/>
    </row>
    <row r="9" spans="1:4" ht="15">
      <c r="A9" s="2" t="s">
        <v>6</v>
      </c>
      <c r="B9" s="69" t="s">
        <v>232</v>
      </c>
      <c r="C9" s="1"/>
      <c r="D9" s="1"/>
    </row>
    <row r="10" spans="1:4" ht="15">
      <c r="A10" s="154" t="s">
        <v>86</v>
      </c>
      <c r="B10" s="2" t="s">
        <v>233</v>
      </c>
      <c r="C10" s="1"/>
      <c r="D10" s="153" t="str">
        <f>CONCATENATE(B10,B11,B12,B13,B14,B15,B16,B17,B18,B19,B20,B21,B22,B23,B24,B25,B26,B27,B28,B29,B30,B31,B32,B33,B34,B35,B36,B37,B38,B39)</f>
        <v>Безруков Евгений Владимирович, 1987, 3ГУ Долганов Георгий Иванович, 1988, 2ГУ        Лебедева Кристина Юрьевна, 1983, 3разр.альп.                 Лукьянов Олег Ганнадьевич, 1963, 6ГУ, 5ГР       Мурсалимов Тимур Талгатович, 1981, 2ГУ           Нечаева Мария Сергеевна, 1982, 3ГУ                Никонов Максим Анатольевич, 1988, 2ГУ              Нурыев Шамиль Булатович, 1985, 3разр.альп.       Штинов Владимир Анатольевич, 1982, 2ГР          </v>
      </c>
    </row>
    <row r="11" spans="1:4" ht="15">
      <c r="A11" s="155"/>
      <c r="B11" s="2" t="s">
        <v>234</v>
      </c>
      <c r="C11" s="1"/>
      <c r="D11" s="153"/>
    </row>
    <row r="12" spans="1:4" ht="15">
      <c r="A12" s="155"/>
      <c r="B12" s="2" t="s">
        <v>235</v>
      </c>
      <c r="C12" s="1"/>
      <c r="D12" s="153"/>
    </row>
    <row r="13" spans="1:4" ht="15">
      <c r="A13" s="155"/>
      <c r="B13" s="2" t="s">
        <v>236</v>
      </c>
      <c r="C13" s="1"/>
      <c r="D13" s="153"/>
    </row>
    <row r="14" spans="1:4" ht="15">
      <c r="A14" s="155"/>
      <c r="B14" s="2" t="s">
        <v>237</v>
      </c>
      <c r="C14" s="1"/>
      <c r="D14" s="153"/>
    </row>
    <row r="15" spans="1:4" ht="15">
      <c r="A15" s="155"/>
      <c r="B15" s="2" t="s">
        <v>238</v>
      </c>
      <c r="C15" s="1"/>
      <c r="D15" s="153"/>
    </row>
    <row r="16" spans="1:4" ht="15">
      <c r="A16" s="155"/>
      <c r="B16" s="2" t="s">
        <v>239</v>
      </c>
      <c r="C16" s="1"/>
      <c r="D16" s="153"/>
    </row>
    <row r="17" spans="1:4" ht="15">
      <c r="A17" s="155"/>
      <c r="B17" s="2" t="s">
        <v>240</v>
      </c>
      <c r="C17" s="1"/>
      <c r="D17" s="153"/>
    </row>
    <row r="18" spans="1:4" ht="15">
      <c r="A18" s="155"/>
      <c r="B18" s="2" t="s">
        <v>241</v>
      </c>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t="s">
        <v>328</v>
      </c>
      <c r="C40" s="1"/>
      <c r="D40" s="4"/>
    </row>
    <row r="41" spans="1:4" ht="150">
      <c r="A41" s="2" t="s">
        <v>42</v>
      </c>
      <c r="B41" s="2" t="s">
        <v>243</v>
      </c>
      <c r="C41" s="1"/>
      <c r="D41" s="30" t="s">
        <v>243</v>
      </c>
    </row>
    <row r="42" spans="1:4" ht="15">
      <c r="A42" s="152" t="s">
        <v>87</v>
      </c>
      <c r="B42" s="160"/>
      <c r="C42" s="1"/>
      <c r="D42" s="4"/>
    </row>
    <row r="43" spans="1:4" ht="15">
      <c r="A43" s="152"/>
      <c r="B43" s="161"/>
      <c r="C43" s="1"/>
      <c r="D43" s="4"/>
    </row>
    <row r="44" spans="1:4" ht="30">
      <c r="A44" s="2" t="s">
        <v>7</v>
      </c>
      <c r="B44" s="2" t="s">
        <v>329</v>
      </c>
      <c r="C44" s="1"/>
      <c r="D44" s="1"/>
    </row>
    <row r="45" spans="1:4" ht="30">
      <c r="A45" s="2" t="s">
        <v>8</v>
      </c>
      <c r="B45" s="2" t="s">
        <v>329</v>
      </c>
      <c r="C45" s="1"/>
      <c r="D45" s="1"/>
    </row>
    <row r="46" spans="1:4" ht="15">
      <c r="A46" s="2" t="s">
        <v>9</v>
      </c>
      <c r="B46" s="2" t="s">
        <v>136</v>
      </c>
      <c r="C46" s="1"/>
      <c r="D46" s="1"/>
    </row>
    <row r="47" spans="1:4" ht="30">
      <c r="A47" s="2" t="s">
        <v>10</v>
      </c>
      <c r="B47" s="2" t="s">
        <v>137</v>
      </c>
      <c r="C47" s="1"/>
      <c r="D47" s="1"/>
    </row>
    <row r="48" spans="1:4" ht="15">
      <c r="A48" s="2" t="s">
        <v>11</v>
      </c>
      <c r="B48" s="2" t="s">
        <v>136</v>
      </c>
      <c r="C48" s="1"/>
      <c r="D48" s="1"/>
    </row>
    <row r="49" spans="1:4" ht="15">
      <c r="A49" s="2" t="s">
        <v>12</v>
      </c>
      <c r="B49" s="2" t="s">
        <v>136</v>
      </c>
      <c r="C49" s="1"/>
      <c r="D49" s="1"/>
    </row>
    <row r="50" spans="1:4" ht="30">
      <c r="A50" s="2" t="s">
        <v>13</v>
      </c>
      <c r="B50" s="2" t="s">
        <v>136</v>
      </c>
      <c r="C50" s="1"/>
      <c r="D50" s="1"/>
    </row>
    <row r="51" spans="1:4" ht="30">
      <c r="A51" s="2" t="s">
        <v>14</v>
      </c>
      <c r="B51" s="2" t="s">
        <v>136</v>
      </c>
      <c r="C51" s="1"/>
      <c r="D51" s="1"/>
    </row>
    <row r="52" spans="1:4" ht="30">
      <c r="A52" s="2" t="s">
        <v>15</v>
      </c>
      <c r="B52" s="2" t="s">
        <v>136</v>
      </c>
      <c r="C52" s="1"/>
      <c r="D52" s="1"/>
    </row>
  </sheetData>
  <sheetProtection/>
  <mergeCells count="4">
    <mergeCell ref="A10:A39"/>
    <mergeCell ref="D10:D17"/>
    <mergeCell ref="A42:A43"/>
    <mergeCell ref="B42:B43"/>
  </mergeCells>
  <hyperlinks>
    <hyperlink ref="B9" r:id="rId1" display="log07@yandex.r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52"/>
  <sheetViews>
    <sheetView zoomScalePageLayoutView="0" workbookViewId="0" topLeftCell="A1">
      <selection activeCell="B54" sqref="B54"/>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t="s">
        <v>155</v>
      </c>
      <c r="C2" s="1"/>
      <c r="D2" s="1"/>
    </row>
    <row r="3" spans="1:4" ht="15">
      <c r="A3" s="2" t="s">
        <v>43</v>
      </c>
      <c r="B3" s="11">
        <v>4</v>
      </c>
      <c r="C3" s="49">
        <v>4</v>
      </c>
      <c r="D3" s="1"/>
    </row>
    <row r="4" spans="1:4" ht="15">
      <c r="A4" s="2" t="s">
        <v>1</v>
      </c>
      <c r="B4" s="2"/>
      <c r="C4" s="1"/>
      <c r="D4" s="1"/>
    </row>
    <row r="5" spans="1:4" ht="45">
      <c r="A5" s="2" t="s">
        <v>2</v>
      </c>
      <c r="B5" s="2" t="s">
        <v>330</v>
      </c>
      <c r="C5" s="1"/>
      <c r="D5" s="9" t="str">
        <f>CONCATENATE(B6,B5)</f>
        <v>Валиев Альберт ШамильевичБашкирская РМКК, г.Уфа</v>
      </c>
    </row>
    <row r="6" spans="1:4" ht="22.5">
      <c r="A6" s="2" t="s">
        <v>3</v>
      </c>
      <c r="B6" s="2" t="s">
        <v>217</v>
      </c>
      <c r="C6" s="1"/>
      <c r="D6" s="10" t="s">
        <v>331</v>
      </c>
    </row>
    <row r="7" spans="1:4" ht="15">
      <c r="A7" s="2" t="s">
        <v>4</v>
      </c>
      <c r="B7" s="2" t="s">
        <v>332</v>
      </c>
      <c r="C7" s="1"/>
      <c r="D7" s="1"/>
    </row>
    <row r="8" spans="1:4" ht="15">
      <c r="A8" s="2" t="s">
        <v>5</v>
      </c>
      <c r="B8" s="11">
        <v>9174431825</v>
      </c>
      <c r="C8" s="1"/>
      <c r="D8" s="1"/>
    </row>
    <row r="9" spans="1:4" ht="15">
      <c r="A9" s="2" t="s">
        <v>6</v>
      </c>
      <c r="B9" s="69" t="s">
        <v>333</v>
      </c>
      <c r="C9" s="1"/>
      <c r="D9" s="1"/>
    </row>
    <row r="10" spans="1:4" ht="15">
      <c r="A10" s="154" t="s">
        <v>86</v>
      </c>
      <c r="B10" s="2" t="s">
        <v>335</v>
      </c>
      <c r="C10" s="1"/>
      <c r="D10" s="153" t="str">
        <f>CONCATENATE(B10,B11,B12,B13,B14,B15,B16,B17,B18,B19,B20,B21,B22,B23,B24,B25,B26,B27,B28,B29,B30,B31,B32,B33,B34,B35,B36,B37,B38,B39)</f>
        <v>Валиев Альберт Шамильевич, 1981, 6ГУ, 3ГР     Габдрахманов Марсель Маратович, 1984, 2ГУ    Чернов Виталий Евгениевич, 1981, 3ГУ               Чернов Андрей Евгениевич, 1985, 3ГУ                 Латыпов Роберт Эльбарович, 1981, 3ГУ</v>
      </c>
    </row>
    <row r="11" spans="1:4" ht="15">
      <c r="A11" s="155"/>
      <c r="B11" s="2" t="s">
        <v>336</v>
      </c>
      <c r="C11" s="1"/>
      <c r="D11" s="153"/>
    </row>
    <row r="12" spans="1:4" ht="15">
      <c r="A12" s="155"/>
      <c r="B12" s="2" t="s">
        <v>337</v>
      </c>
      <c r="C12" s="1"/>
      <c r="D12" s="153"/>
    </row>
    <row r="13" spans="1:4" ht="15">
      <c r="A13" s="155"/>
      <c r="B13" s="2" t="s">
        <v>338</v>
      </c>
      <c r="C13" s="1"/>
      <c r="D13" s="153"/>
    </row>
    <row r="14" spans="1:4" ht="15">
      <c r="A14" s="155"/>
      <c r="B14" s="2" t="s">
        <v>334</v>
      </c>
      <c r="C14" s="1"/>
      <c r="D14" s="153"/>
    </row>
    <row r="15" spans="1:4" ht="15">
      <c r="A15" s="155"/>
      <c r="B15" s="2"/>
      <c r="C15" s="1"/>
      <c r="D15" s="153"/>
    </row>
    <row r="16" spans="1:4" ht="15" hidden="1">
      <c r="A16" s="155"/>
      <c r="B16" s="2"/>
      <c r="C16" s="1"/>
      <c r="D16" s="153"/>
    </row>
    <row r="17" spans="1:4" ht="15" hidden="1">
      <c r="A17" s="155"/>
      <c r="B17" s="2"/>
      <c r="C17" s="1"/>
      <c r="D17" s="153"/>
    </row>
    <row r="18" spans="1:4" ht="15" hidden="1">
      <c r="A18" s="155"/>
      <c r="B18" s="2"/>
      <c r="C18" s="1"/>
      <c r="D18" s="4"/>
    </row>
    <row r="19" spans="1:4" ht="15" hidden="1">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t="s">
        <v>220</v>
      </c>
      <c r="C40" s="1"/>
      <c r="D40" s="4"/>
    </row>
    <row r="41" spans="1:4" ht="165">
      <c r="A41" s="2" t="s">
        <v>42</v>
      </c>
      <c r="B41" s="2" t="s">
        <v>339</v>
      </c>
      <c r="C41" s="1"/>
      <c r="D41" s="30" t="s">
        <v>339</v>
      </c>
    </row>
    <row r="42" spans="1:4" ht="15">
      <c r="A42" s="152" t="s">
        <v>87</v>
      </c>
      <c r="B42" s="2" t="s">
        <v>340</v>
      </c>
      <c r="C42" s="1"/>
      <c r="D42" s="4"/>
    </row>
    <row r="43" spans="1:4" ht="15">
      <c r="A43" s="152"/>
      <c r="B43" s="2" t="s">
        <v>341</v>
      </c>
      <c r="C43" s="1"/>
      <c r="D43" s="4"/>
    </row>
    <row r="44" spans="1:4" ht="30">
      <c r="A44" s="2" t="s">
        <v>7</v>
      </c>
      <c r="B44" s="2" t="s">
        <v>330</v>
      </c>
      <c r="C44" s="1"/>
      <c r="D44" s="1"/>
    </row>
    <row r="45" spans="1:4" ht="15">
      <c r="A45" s="2" t="s">
        <v>8</v>
      </c>
      <c r="B45" s="2" t="s">
        <v>330</v>
      </c>
      <c r="C45" s="1"/>
      <c r="D45" s="1"/>
    </row>
    <row r="46" spans="1:4" ht="15">
      <c r="A46" s="2" t="s">
        <v>9</v>
      </c>
      <c r="B46" s="2" t="s">
        <v>136</v>
      </c>
      <c r="C46" s="1"/>
      <c r="D46" s="1"/>
    </row>
    <row r="47" spans="1:4" ht="30">
      <c r="A47" s="2" t="s">
        <v>10</v>
      </c>
      <c r="B47" s="2" t="s">
        <v>136</v>
      </c>
      <c r="C47" s="1"/>
      <c r="D47" s="1"/>
    </row>
    <row r="48" spans="1:4" ht="15">
      <c r="A48" s="2" t="s">
        <v>11</v>
      </c>
      <c r="B48" s="2" t="s">
        <v>136</v>
      </c>
      <c r="C48" s="1"/>
      <c r="D48" s="1"/>
    </row>
    <row r="49" spans="1:4" ht="15">
      <c r="A49" s="2" t="s">
        <v>12</v>
      </c>
      <c r="B49" s="2" t="s">
        <v>136</v>
      </c>
      <c r="C49" s="1"/>
      <c r="D49" s="1"/>
    </row>
    <row r="50" spans="1:4" ht="30">
      <c r="A50" s="2" t="s">
        <v>13</v>
      </c>
      <c r="B50" s="2" t="s">
        <v>136</v>
      </c>
      <c r="C50" s="1"/>
      <c r="D50" s="1"/>
    </row>
    <row r="51" spans="1:4" ht="30">
      <c r="A51" s="2" t="s">
        <v>14</v>
      </c>
      <c r="B51" s="2" t="s">
        <v>136</v>
      </c>
      <c r="C51" s="1"/>
      <c r="D51" s="1"/>
    </row>
    <row r="52" spans="1:4" ht="30">
      <c r="A52" s="2" t="s">
        <v>15</v>
      </c>
      <c r="B52" s="2" t="s">
        <v>136</v>
      </c>
      <c r="C52" s="1"/>
      <c r="D52" s="1"/>
    </row>
  </sheetData>
  <sheetProtection/>
  <mergeCells count="3">
    <mergeCell ref="A10:A39"/>
    <mergeCell ref="D10:D17"/>
    <mergeCell ref="A42:A43"/>
  </mergeCells>
  <hyperlinks>
    <hyperlink ref="B9" r:id="rId1" display="doctorbert@yandex.ru"/>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76"/>
  <sheetViews>
    <sheetView tabSelected="1" zoomScalePageLayoutView="0" workbookViewId="0" topLeftCell="A1">
      <selection activeCell="B27" sqref="B27:B28"/>
    </sheetView>
  </sheetViews>
  <sheetFormatPr defaultColWidth="9.140625" defaultRowHeight="15"/>
  <cols>
    <col min="1" max="1" width="3.28125" style="0" customWidth="1"/>
    <col min="2" max="2" width="24.140625" style="0" customWidth="1"/>
    <col min="3" max="3" width="38.00390625" style="0" customWidth="1"/>
    <col min="4" max="4" width="30.140625" style="0" customWidth="1"/>
    <col min="5" max="7" width="4.7109375" style="0" customWidth="1"/>
    <col min="8" max="8" width="9.7109375" style="0" customWidth="1"/>
    <col min="9" max="10" width="5.7109375" style="0" customWidth="1"/>
    <col min="11" max="11" width="7.00390625" style="0" customWidth="1"/>
    <col min="12" max="15" width="5.7109375" style="0" customWidth="1"/>
    <col min="16" max="16" width="7.7109375" style="0" customWidth="1"/>
    <col min="17" max="17" width="6.28125" style="0" customWidth="1"/>
    <col min="18" max="18" width="7.7109375" style="0" customWidth="1"/>
    <col min="19" max="19" width="6.28125" style="0" customWidth="1"/>
    <col min="20" max="20" width="0" style="0" hidden="1" customWidth="1"/>
  </cols>
  <sheetData>
    <row r="1" spans="1:19" ht="15">
      <c r="A1" s="106"/>
      <c r="B1" s="107"/>
      <c r="C1" s="112" t="s">
        <v>16</v>
      </c>
      <c r="D1" s="112"/>
      <c r="E1" s="112"/>
      <c r="F1" s="112"/>
      <c r="G1" s="112"/>
      <c r="H1" s="112"/>
      <c r="I1" s="112"/>
      <c r="J1" s="112"/>
      <c r="K1" s="112"/>
      <c r="L1" s="112"/>
      <c r="M1" s="112"/>
      <c r="N1" s="112"/>
      <c r="O1" s="112"/>
      <c r="P1" s="112"/>
      <c r="Q1" s="112"/>
      <c r="R1" s="112"/>
      <c r="S1" s="112"/>
    </row>
    <row r="2" spans="1:19" ht="15.75" customHeight="1">
      <c r="A2" s="101"/>
      <c r="B2" s="102"/>
      <c r="C2" s="112" t="s">
        <v>17</v>
      </c>
      <c r="D2" s="112"/>
      <c r="E2" s="112"/>
      <c r="F2" s="112"/>
      <c r="G2" s="112"/>
      <c r="H2" s="112"/>
      <c r="I2" s="112"/>
      <c r="J2" s="112"/>
      <c r="K2" s="112"/>
      <c r="L2" s="112"/>
      <c r="M2" s="112"/>
      <c r="N2" s="112"/>
      <c r="O2" s="112"/>
      <c r="P2" s="112"/>
      <c r="Q2" s="112"/>
      <c r="R2" s="112"/>
      <c r="S2" s="112"/>
    </row>
    <row r="3" spans="1:19" ht="15.75" customHeight="1">
      <c r="A3" s="101"/>
      <c r="B3" s="102"/>
      <c r="C3" s="113" t="s">
        <v>18</v>
      </c>
      <c r="D3" s="113"/>
      <c r="E3" s="113"/>
      <c r="F3" s="113"/>
      <c r="G3" s="113"/>
      <c r="H3" s="113"/>
      <c r="I3" s="113"/>
      <c r="J3" s="113"/>
      <c r="K3" s="113"/>
      <c r="L3" s="113"/>
      <c r="M3" s="113"/>
      <c r="N3" s="113"/>
      <c r="O3" s="113"/>
      <c r="P3" s="113"/>
      <c r="Q3" s="113"/>
      <c r="R3" s="113"/>
      <c r="S3" s="113"/>
    </row>
    <row r="4" spans="1:19" ht="15.75" customHeight="1">
      <c r="A4" s="110"/>
      <c r="B4" s="111"/>
      <c r="C4" s="114" t="s">
        <v>125</v>
      </c>
      <c r="D4" s="114"/>
      <c r="E4" s="114"/>
      <c r="F4" s="114"/>
      <c r="G4" s="114"/>
      <c r="H4" s="114"/>
      <c r="I4" s="114"/>
      <c r="J4" s="114"/>
      <c r="K4" s="114"/>
      <c r="L4" s="114"/>
      <c r="M4" s="114"/>
      <c r="N4" s="114"/>
      <c r="O4" s="114"/>
      <c r="P4" s="114"/>
      <c r="Q4" s="114"/>
      <c r="R4" s="114"/>
      <c r="S4" s="114"/>
    </row>
    <row r="5" spans="1:19" ht="15">
      <c r="A5" s="103" t="s">
        <v>60</v>
      </c>
      <c r="B5" s="103"/>
      <c r="C5" s="112" t="s">
        <v>228</v>
      </c>
      <c r="D5" s="112"/>
      <c r="E5" s="112"/>
      <c r="F5" s="112"/>
      <c r="G5" s="112"/>
      <c r="H5" s="112"/>
      <c r="I5" s="112"/>
      <c r="J5" s="112"/>
      <c r="K5" s="112"/>
      <c r="L5" s="112"/>
      <c r="M5" s="112"/>
      <c r="N5" s="112"/>
      <c r="O5" s="112"/>
      <c r="P5" s="112"/>
      <c r="Q5" s="112"/>
      <c r="R5" s="112"/>
      <c r="S5" s="112"/>
    </row>
    <row r="6" spans="1:19" ht="15">
      <c r="A6" s="91" t="s">
        <v>19</v>
      </c>
      <c r="B6" s="91"/>
      <c r="C6" s="91" t="s">
        <v>221</v>
      </c>
      <c r="D6" s="91"/>
      <c r="E6" s="91"/>
      <c r="F6" s="91"/>
      <c r="G6" s="91"/>
      <c r="H6" s="91"/>
      <c r="I6" s="91"/>
      <c r="J6" s="91"/>
      <c r="K6" s="91"/>
      <c r="L6" s="91"/>
      <c r="M6" s="91"/>
      <c r="N6" s="91"/>
      <c r="O6" s="91"/>
      <c r="P6" s="91"/>
      <c r="Q6" s="91"/>
      <c r="R6" s="91"/>
      <c r="S6" s="91"/>
    </row>
    <row r="7" spans="1:19" ht="15">
      <c r="A7" s="91" t="s">
        <v>227</v>
      </c>
      <c r="B7" s="91"/>
      <c r="C7" s="91"/>
      <c r="D7" s="91"/>
      <c r="E7" s="91"/>
      <c r="F7" s="91"/>
      <c r="G7" s="91"/>
      <c r="H7" s="91"/>
      <c r="I7" s="91"/>
      <c r="J7" s="91"/>
      <c r="K7" s="91"/>
      <c r="L7" s="91"/>
      <c r="M7" s="91"/>
      <c r="N7" s="91"/>
      <c r="O7" s="91"/>
      <c r="P7" s="91"/>
      <c r="Q7" s="91"/>
      <c r="R7" s="91"/>
      <c r="S7" s="91"/>
    </row>
    <row r="8" spans="1:19" ht="15">
      <c r="A8" s="108" t="s">
        <v>20</v>
      </c>
      <c r="B8" s="109"/>
      <c r="C8" s="109"/>
      <c r="D8" s="109"/>
      <c r="E8" s="109"/>
      <c r="F8" s="109"/>
      <c r="G8" s="115" t="s">
        <v>363</v>
      </c>
      <c r="H8" s="115"/>
      <c r="I8" s="115"/>
      <c r="J8" s="115"/>
      <c r="K8" s="115"/>
      <c r="L8" s="115"/>
      <c r="M8" s="115"/>
      <c r="N8" s="115"/>
      <c r="O8" s="115"/>
      <c r="P8" s="115"/>
      <c r="Q8" s="115"/>
      <c r="R8" s="115"/>
      <c r="S8" s="116"/>
    </row>
    <row r="9" spans="1:19" ht="15">
      <c r="A9" s="98" t="s">
        <v>21</v>
      </c>
      <c r="B9" s="98"/>
      <c r="C9" s="98"/>
      <c r="D9" s="98"/>
      <c r="E9" s="98"/>
      <c r="F9" s="98"/>
      <c r="G9" s="98"/>
      <c r="H9" s="98"/>
      <c r="I9" s="98"/>
      <c r="J9" s="98"/>
      <c r="K9" s="98"/>
      <c r="L9" s="98"/>
      <c r="M9" s="98"/>
      <c r="N9" s="98"/>
      <c r="O9" s="98"/>
      <c r="P9" s="98"/>
      <c r="Q9" s="98"/>
      <c r="R9" s="98"/>
      <c r="S9" s="98"/>
    </row>
    <row r="10" spans="1:19" ht="15" customHeight="1">
      <c r="A10" s="92" t="s">
        <v>22</v>
      </c>
      <c r="B10" s="92" t="s">
        <v>50</v>
      </c>
      <c r="C10" s="97" t="s">
        <v>23</v>
      </c>
      <c r="D10" s="97" t="s">
        <v>24</v>
      </c>
      <c r="E10" s="95" t="s">
        <v>25</v>
      </c>
      <c r="F10" s="95"/>
      <c r="G10" s="97" t="s">
        <v>51</v>
      </c>
      <c r="H10" s="95" t="s">
        <v>26</v>
      </c>
      <c r="I10" s="96" t="s">
        <v>27</v>
      </c>
      <c r="J10" s="96"/>
      <c r="K10" s="96"/>
      <c r="L10" s="96"/>
      <c r="M10" s="96"/>
      <c r="N10" s="96"/>
      <c r="O10" s="96"/>
      <c r="P10" s="97" t="s">
        <v>45</v>
      </c>
      <c r="Q10" s="97" t="s">
        <v>28</v>
      </c>
      <c r="R10" s="97" t="s">
        <v>46</v>
      </c>
      <c r="S10" s="97" t="s">
        <v>47</v>
      </c>
    </row>
    <row r="11" spans="1:20" ht="24" customHeight="1">
      <c r="A11" s="93"/>
      <c r="B11" s="93"/>
      <c r="C11" s="97"/>
      <c r="D11" s="97"/>
      <c r="E11" s="95" t="s">
        <v>29</v>
      </c>
      <c r="F11" s="95" t="s">
        <v>30</v>
      </c>
      <c r="G11" s="97"/>
      <c r="H11" s="95"/>
      <c r="I11" s="95" t="s">
        <v>48</v>
      </c>
      <c r="J11" s="95" t="s">
        <v>31</v>
      </c>
      <c r="K11" s="95" t="s">
        <v>38</v>
      </c>
      <c r="L11" s="95"/>
      <c r="M11" s="95"/>
      <c r="N11" s="95" t="s">
        <v>44</v>
      </c>
      <c r="O11" s="95" t="s">
        <v>49</v>
      </c>
      <c r="P11" s="97"/>
      <c r="Q11" s="97"/>
      <c r="R11" s="97"/>
      <c r="S11" s="97"/>
      <c r="T11" s="47" t="e">
        <f>MAXA(P13,P15,P17,P19,P21,P23,P25,P27,#REF!,#REF!,#REF!,#REF!,P29,P31,P33,P35,P37,P39,P41,P43,P45,P47,P49,P51,P53)</f>
        <v>#REF!</v>
      </c>
    </row>
    <row r="12" spans="1:19" ht="24" customHeight="1">
      <c r="A12" s="94"/>
      <c r="B12" s="94"/>
      <c r="C12" s="97"/>
      <c r="D12" s="97"/>
      <c r="E12" s="95"/>
      <c r="F12" s="95"/>
      <c r="G12" s="97"/>
      <c r="H12" s="95"/>
      <c r="I12" s="95"/>
      <c r="J12" s="95"/>
      <c r="K12" s="41" t="s">
        <v>39</v>
      </c>
      <c r="L12" s="41" t="s">
        <v>40</v>
      </c>
      <c r="M12" s="41" t="s">
        <v>41</v>
      </c>
      <c r="N12" s="95"/>
      <c r="O12" s="95"/>
      <c r="P12" s="97"/>
      <c r="Q12" s="97"/>
      <c r="R12" s="97"/>
      <c r="S12" s="97"/>
    </row>
    <row r="13" spans="1:19" ht="54.75" customHeight="1">
      <c r="A13" s="80">
        <v>1</v>
      </c>
      <c r="B13" s="87" t="s">
        <v>364</v>
      </c>
      <c r="C13" s="99" t="s">
        <v>369</v>
      </c>
      <c r="D13" s="87" t="s">
        <v>387</v>
      </c>
      <c r="E13" s="87">
        <v>3</v>
      </c>
      <c r="F13" s="87"/>
      <c r="G13" s="133">
        <v>4</v>
      </c>
      <c r="H13" s="87" t="s">
        <v>368</v>
      </c>
      <c r="I13" s="104"/>
      <c r="J13" s="104"/>
      <c r="K13" s="44"/>
      <c r="L13" s="44"/>
      <c r="M13" s="44"/>
      <c r="N13" s="104"/>
      <c r="O13" s="104"/>
      <c r="P13" s="104"/>
      <c r="Q13" s="131"/>
      <c r="R13" s="129"/>
      <c r="S13" s="127"/>
    </row>
    <row r="14" spans="1:19" ht="75.75" customHeight="1">
      <c r="A14" s="81"/>
      <c r="B14" s="88"/>
      <c r="C14" s="100"/>
      <c r="D14" s="88"/>
      <c r="E14" s="88"/>
      <c r="F14" s="88"/>
      <c r="G14" s="134"/>
      <c r="H14" s="88"/>
      <c r="I14" s="105"/>
      <c r="J14" s="105"/>
      <c r="K14" s="117"/>
      <c r="L14" s="118"/>
      <c r="M14" s="119"/>
      <c r="N14" s="105"/>
      <c r="O14" s="105"/>
      <c r="P14" s="105"/>
      <c r="Q14" s="132"/>
      <c r="R14" s="130"/>
      <c r="S14" s="128"/>
    </row>
    <row r="15" spans="1:19" ht="60" customHeight="1">
      <c r="A15" s="80">
        <v>2</v>
      </c>
      <c r="B15" s="87" t="s">
        <v>365</v>
      </c>
      <c r="C15" s="99" t="s">
        <v>366</v>
      </c>
      <c r="D15" s="87" t="s">
        <v>388</v>
      </c>
      <c r="E15" s="87">
        <v>2</v>
      </c>
      <c r="F15" s="87"/>
      <c r="G15" s="87">
        <v>7</v>
      </c>
      <c r="H15" s="87" t="s">
        <v>367</v>
      </c>
      <c r="I15" s="104"/>
      <c r="J15" s="104"/>
      <c r="K15" s="44"/>
      <c r="L15" s="44"/>
      <c r="M15" s="44"/>
      <c r="N15" s="104"/>
      <c r="O15" s="104"/>
      <c r="P15" s="104"/>
      <c r="Q15" s="131"/>
      <c r="R15" s="129"/>
      <c r="S15" s="127"/>
    </row>
    <row r="16" spans="1:19" ht="69.75" customHeight="1">
      <c r="A16" s="81"/>
      <c r="B16" s="88"/>
      <c r="C16" s="100"/>
      <c r="D16" s="88"/>
      <c r="E16" s="88"/>
      <c r="F16" s="88"/>
      <c r="G16" s="88"/>
      <c r="H16" s="88"/>
      <c r="I16" s="105"/>
      <c r="J16" s="105"/>
      <c r="K16" s="117"/>
      <c r="L16" s="118"/>
      <c r="M16" s="119"/>
      <c r="N16" s="105"/>
      <c r="O16" s="105"/>
      <c r="P16" s="105"/>
      <c r="Q16" s="132"/>
      <c r="R16" s="130"/>
      <c r="S16" s="128"/>
    </row>
    <row r="17" spans="1:19" ht="131.25" customHeight="1">
      <c r="A17" s="80">
        <v>3</v>
      </c>
      <c r="B17" s="87" t="s">
        <v>370</v>
      </c>
      <c r="C17" s="99" t="s">
        <v>371</v>
      </c>
      <c r="D17" s="120" t="s">
        <v>389</v>
      </c>
      <c r="E17" s="87">
        <v>3</v>
      </c>
      <c r="F17" s="87"/>
      <c r="G17" s="87">
        <v>7</v>
      </c>
      <c r="H17" s="87" t="s">
        <v>375</v>
      </c>
      <c r="I17" s="104"/>
      <c r="J17" s="104"/>
      <c r="K17" s="44"/>
      <c r="L17" s="44"/>
      <c r="M17" s="44"/>
      <c r="N17" s="104"/>
      <c r="O17" s="104"/>
      <c r="P17" s="104"/>
      <c r="Q17" s="131"/>
      <c r="R17" s="129"/>
      <c r="S17" s="127"/>
    </row>
    <row r="18" spans="1:19" ht="60" customHeight="1">
      <c r="A18" s="81"/>
      <c r="B18" s="88"/>
      <c r="C18" s="100"/>
      <c r="D18" s="88"/>
      <c r="E18" s="88"/>
      <c r="F18" s="88"/>
      <c r="G18" s="88"/>
      <c r="H18" s="88"/>
      <c r="I18" s="105"/>
      <c r="J18" s="105"/>
      <c r="K18" s="117"/>
      <c r="L18" s="118"/>
      <c r="M18" s="119"/>
      <c r="N18" s="105"/>
      <c r="O18" s="105"/>
      <c r="P18" s="105"/>
      <c r="Q18" s="132"/>
      <c r="R18" s="130"/>
      <c r="S18" s="128"/>
    </row>
    <row r="19" spans="1:19" ht="225" customHeight="1" hidden="1">
      <c r="A19" s="80">
        <v>4</v>
      </c>
      <c r="B19" s="87" t="s">
        <v>372</v>
      </c>
      <c r="C19" s="99" t="s">
        <v>373</v>
      </c>
      <c r="D19" s="87" t="s">
        <v>391</v>
      </c>
      <c r="E19" s="87">
        <v>5</v>
      </c>
      <c r="F19" s="87"/>
      <c r="G19" s="87">
        <v>7</v>
      </c>
      <c r="H19" s="87" t="s">
        <v>376</v>
      </c>
      <c r="I19" s="104"/>
      <c r="J19" s="104"/>
      <c r="K19" s="44"/>
      <c r="L19" s="44"/>
      <c r="M19" s="44"/>
      <c r="N19" s="104"/>
      <c r="O19" s="104"/>
      <c r="P19" s="104"/>
      <c r="Q19" s="135"/>
      <c r="R19" s="129"/>
      <c r="S19" s="127"/>
    </row>
    <row r="20" spans="1:19" ht="222.75" customHeight="1">
      <c r="A20" s="81"/>
      <c r="B20" s="88"/>
      <c r="C20" s="100"/>
      <c r="D20" s="88"/>
      <c r="E20" s="88"/>
      <c r="F20" s="88"/>
      <c r="G20" s="88"/>
      <c r="H20" s="88"/>
      <c r="I20" s="105"/>
      <c r="J20" s="105"/>
      <c r="K20" s="117"/>
      <c r="L20" s="118"/>
      <c r="M20" s="119"/>
      <c r="N20" s="105"/>
      <c r="O20" s="105"/>
      <c r="P20" s="105"/>
      <c r="Q20" s="136"/>
      <c r="R20" s="130"/>
      <c r="S20" s="128"/>
    </row>
    <row r="21" spans="1:19" ht="189" customHeight="1">
      <c r="A21" s="80">
        <v>5</v>
      </c>
      <c r="B21" s="87" t="s">
        <v>374</v>
      </c>
      <c r="C21" s="99" t="s">
        <v>378</v>
      </c>
      <c r="D21" s="120" t="s">
        <v>390</v>
      </c>
      <c r="E21" s="142">
        <v>3</v>
      </c>
      <c r="F21" s="87"/>
      <c r="G21" s="87">
        <v>8</v>
      </c>
      <c r="H21" s="87" t="s">
        <v>377</v>
      </c>
      <c r="I21" s="104"/>
      <c r="J21" s="104"/>
      <c r="K21" s="44"/>
      <c r="L21" s="44"/>
      <c r="M21" s="44"/>
      <c r="N21" s="104"/>
      <c r="O21" s="104"/>
      <c r="P21" s="104"/>
      <c r="Q21" s="135"/>
      <c r="R21" s="129"/>
      <c r="S21" s="127"/>
    </row>
    <row r="22" spans="1:19" ht="18.75" customHeight="1">
      <c r="A22" s="81"/>
      <c r="B22" s="88"/>
      <c r="C22" s="100"/>
      <c r="D22" s="121"/>
      <c r="E22" s="143"/>
      <c r="F22" s="88"/>
      <c r="G22" s="88"/>
      <c r="H22" s="88"/>
      <c r="I22" s="105"/>
      <c r="J22" s="105"/>
      <c r="K22" s="117"/>
      <c r="L22" s="118"/>
      <c r="M22" s="119"/>
      <c r="N22" s="105"/>
      <c r="O22" s="105"/>
      <c r="P22" s="105"/>
      <c r="Q22" s="136"/>
      <c r="R22" s="130"/>
      <c r="S22" s="128"/>
    </row>
    <row r="23" spans="1:19" ht="216" customHeight="1">
      <c r="A23" s="80">
        <v>6</v>
      </c>
      <c r="B23" s="87" t="s">
        <v>392</v>
      </c>
      <c r="C23" s="99" t="s">
        <v>393</v>
      </c>
      <c r="D23" s="120" t="s">
        <v>395</v>
      </c>
      <c r="E23" s="87">
        <v>4</v>
      </c>
      <c r="F23" s="87"/>
      <c r="G23" s="133">
        <v>6</v>
      </c>
      <c r="H23" s="87" t="s">
        <v>394</v>
      </c>
      <c r="I23" s="104"/>
      <c r="J23" s="104"/>
      <c r="K23" s="44"/>
      <c r="L23" s="44"/>
      <c r="M23" s="44"/>
      <c r="N23" s="104"/>
      <c r="O23" s="104"/>
      <c r="P23" s="104"/>
      <c r="Q23" s="131"/>
      <c r="R23" s="129"/>
      <c r="S23" s="127"/>
    </row>
    <row r="24" spans="1:19" ht="30.75" customHeight="1">
      <c r="A24" s="81"/>
      <c r="B24" s="88"/>
      <c r="C24" s="100"/>
      <c r="D24" s="88"/>
      <c r="E24" s="88"/>
      <c r="F24" s="88"/>
      <c r="G24" s="134"/>
      <c r="H24" s="88"/>
      <c r="I24" s="105"/>
      <c r="J24" s="105"/>
      <c r="K24" s="117"/>
      <c r="L24" s="118"/>
      <c r="M24" s="119"/>
      <c r="N24" s="105"/>
      <c r="O24" s="105"/>
      <c r="P24" s="105"/>
      <c r="Q24" s="132"/>
      <c r="R24" s="130"/>
      <c r="S24" s="128"/>
    </row>
    <row r="25" spans="1:19" ht="30" customHeight="1">
      <c r="A25" s="80">
        <v>7</v>
      </c>
      <c r="B25" s="87" t="s">
        <v>185</v>
      </c>
      <c r="C25" s="99" t="s">
        <v>380</v>
      </c>
      <c r="D25" s="87" t="s">
        <v>400</v>
      </c>
      <c r="E25" s="87">
        <v>5</v>
      </c>
      <c r="F25" s="87"/>
      <c r="G25" s="133">
        <v>6</v>
      </c>
      <c r="H25" s="87" t="s">
        <v>379</v>
      </c>
      <c r="I25" s="104"/>
      <c r="J25" s="104"/>
      <c r="K25" s="44"/>
      <c r="L25" s="44"/>
      <c r="M25" s="44"/>
      <c r="N25" s="104"/>
      <c r="O25" s="104"/>
      <c r="P25" s="104"/>
      <c r="Q25" s="131"/>
      <c r="R25" s="129"/>
      <c r="S25" s="127"/>
    </row>
    <row r="26" spans="1:19" ht="317.25" customHeight="1">
      <c r="A26" s="81"/>
      <c r="B26" s="88"/>
      <c r="C26" s="100"/>
      <c r="D26" s="88"/>
      <c r="E26" s="88"/>
      <c r="F26" s="88"/>
      <c r="G26" s="134"/>
      <c r="H26" s="88"/>
      <c r="I26" s="105"/>
      <c r="J26" s="105"/>
      <c r="K26" s="117"/>
      <c r="L26" s="118"/>
      <c r="M26" s="119"/>
      <c r="N26" s="105"/>
      <c r="O26" s="105"/>
      <c r="P26" s="105"/>
      <c r="Q26" s="132"/>
      <c r="R26" s="130"/>
      <c r="S26" s="128"/>
    </row>
    <row r="27" spans="1:19" ht="30" customHeight="1">
      <c r="A27" s="80">
        <v>8</v>
      </c>
      <c r="B27" s="87" t="s">
        <v>396</v>
      </c>
      <c r="C27" s="99" t="s">
        <v>397</v>
      </c>
      <c r="D27" s="120" t="s">
        <v>398</v>
      </c>
      <c r="E27" s="89">
        <v>4</v>
      </c>
      <c r="F27" s="89"/>
      <c r="G27" s="125">
        <v>6</v>
      </c>
      <c r="H27" s="89" t="s">
        <v>399</v>
      </c>
      <c r="I27" s="104"/>
      <c r="J27" s="104"/>
      <c r="K27" s="44"/>
      <c r="L27" s="44"/>
      <c r="M27" s="44"/>
      <c r="N27" s="104"/>
      <c r="O27" s="104"/>
      <c r="P27" s="104"/>
      <c r="Q27" s="131"/>
      <c r="R27" s="129"/>
      <c r="S27" s="127"/>
    </row>
    <row r="28" spans="1:19" ht="59.25" customHeight="1">
      <c r="A28" s="81"/>
      <c r="B28" s="90"/>
      <c r="C28" s="124"/>
      <c r="D28" s="85"/>
      <c r="E28" s="90"/>
      <c r="F28" s="90"/>
      <c r="G28" s="126"/>
      <c r="H28" s="90"/>
      <c r="I28" s="105"/>
      <c r="J28" s="105"/>
      <c r="K28" s="117"/>
      <c r="L28" s="118"/>
      <c r="M28" s="119"/>
      <c r="N28" s="105"/>
      <c r="O28" s="105"/>
      <c r="P28" s="105"/>
      <c r="Q28" s="132"/>
      <c r="R28" s="130"/>
      <c r="S28" s="128"/>
    </row>
    <row r="29" spans="1:19" ht="15" hidden="1">
      <c r="A29" s="80">
        <v>13</v>
      </c>
      <c r="B29" s="84">
        <f>'Г13'!D6</f>
        <v>0</v>
      </c>
      <c r="C29" s="122">
        <f>'Г13'!D41</f>
        <v>0</v>
      </c>
      <c r="D29" s="84">
        <f>'Г13'!B40</f>
        <v>0</v>
      </c>
      <c r="E29" s="89">
        <f>'Г13'!B3</f>
        <v>0</v>
      </c>
      <c r="F29" s="89"/>
      <c r="G29" s="125">
        <f>COUNTA('Г13'!B10:'Г13'!B39)</f>
        <v>0</v>
      </c>
      <c r="H29" s="89">
        <f>'Г13'!B42</f>
        <v>0</v>
      </c>
      <c r="I29" s="104">
        <f>SUM('С1'!F19,'С2'!F19,'С3'!F19,'С4'!F19)/COUNT('С1'!F19,'С2'!F19,'С3'!F19,'С4'!F19)</f>
        <v>0</v>
      </c>
      <c r="J29" s="104">
        <f>SUM('С1'!G19,'С2'!G19,'С3'!G19,'С4'!G19)/COUNT('С1'!G19,'С2'!G19,'С3'!G19,'С4'!G19)</f>
        <v>0</v>
      </c>
      <c r="K29" s="44">
        <f>SUM('С1'!H19,'С2'!H19,'С3'!H19,'С4'!H19)/COUNT('С1'!H19,'С2'!H19,'С3'!H19,'С4'!H19)</f>
        <v>0</v>
      </c>
      <c r="L29" s="44">
        <f>SUM('С1'!I19,'С2'!I19,'С3'!I19,'С4'!I19)/COUNT('С1'!I19,'С2'!I19,'С3'!I19,'С4'!I19)</f>
        <v>0</v>
      </c>
      <c r="M29" s="44">
        <f>SUM('С1'!J19,'С2'!J19,'С3'!J19,'С4'!J19)/COUNT('С1'!J19,'С2'!J19,'С3'!J19,'С4'!J19)</f>
        <v>0</v>
      </c>
      <c r="N29" s="104">
        <f>SUM('С1'!K19,'С2'!K19,'С3'!K19,'С4'!K19)/COUNT('С1'!K19,'С2'!K19,'С3'!K19,'С4'!K19)</f>
        <v>0</v>
      </c>
      <c r="O29" s="104">
        <f>SUM('С1'!L19,'С2'!L19,'С3'!L19,'С4'!L19)/COUNT('С1'!L19,'С2'!L19,'С3'!L19,'С4'!L19)</f>
        <v>0</v>
      </c>
      <c r="P29" s="104">
        <f>I29+J29+K30+N29+O29</f>
        <v>0</v>
      </c>
      <c r="Q29" s="131"/>
      <c r="R29" s="129" t="e">
        <f>P29/T11</f>
        <v>#REF!</v>
      </c>
      <c r="S29" s="127"/>
    </row>
    <row r="30" spans="1:19" ht="15" hidden="1">
      <c r="A30" s="81"/>
      <c r="B30" s="85"/>
      <c r="C30" s="123"/>
      <c r="D30" s="85"/>
      <c r="E30" s="90"/>
      <c r="F30" s="90"/>
      <c r="G30" s="126"/>
      <c r="H30" s="90"/>
      <c r="I30" s="105"/>
      <c r="J30" s="105"/>
      <c r="K30" s="117">
        <f>K29+L29+M29</f>
        <v>0</v>
      </c>
      <c r="L30" s="118"/>
      <c r="M30" s="119"/>
      <c r="N30" s="105"/>
      <c r="O30" s="105"/>
      <c r="P30" s="105"/>
      <c r="Q30" s="132"/>
      <c r="R30" s="130"/>
      <c r="S30" s="128"/>
    </row>
    <row r="31" spans="1:19" ht="15" hidden="1">
      <c r="A31" s="80">
        <v>14</v>
      </c>
      <c r="B31" s="84">
        <f>'Г14'!D6</f>
        <v>0</v>
      </c>
      <c r="C31" s="122">
        <f>'Г14'!D41</f>
        <v>0</v>
      </c>
      <c r="D31" s="84">
        <f>'Г14'!B40</f>
        <v>0</v>
      </c>
      <c r="E31" s="89">
        <f>'Г14'!B3</f>
        <v>0</v>
      </c>
      <c r="F31" s="89"/>
      <c r="G31" s="125">
        <f>COUNTA('Г14'!B10:'Г14'!B39)</f>
        <v>0</v>
      </c>
      <c r="H31" s="89">
        <f>'Г14'!B42</f>
        <v>0</v>
      </c>
      <c r="I31" s="104">
        <f>SUM('С1'!F20,'С2'!F20,'С3'!F20,'С4'!F20)/COUNT('С1'!F20,'С2'!F20,'С3'!F20,'С4'!F20)</f>
        <v>0</v>
      </c>
      <c r="J31" s="104">
        <f>SUM('С1'!G20,'С2'!G20,'С3'!G20,'С4'!G20)/COUNT('С1'!G20,'С2'!G20,'С3'!G20,'С4'!G20)</f>
        <v>0</v>
      </c>
      <c r="K31" s="44">
        <f>SUM('С1'!H20,'С2'!H20,'С3'!H20,'С4'!H20)/COUNT('С1'!H20,'С2'!H20,'С3'!H20,'С4'!H20)</f>
        <v>0</v>
      </c>
      <c r="L31" s="44">
        <f>SUM('С1'!I20,'С2'!I20,'С3'!I20,'С4'!I20)/COUNT('С1'!I20,'С2'!I20,'С3'!I20,'С4'!I20)</f>
        <v>0</v>
      </c>
      <c r="M31" s="44">
        <f>SUM('С1'!J20,'С2'!J20,'С3'!J20,'С4'!J20)/COUNT('С1'!J20,'С2'!J20,'С3'!J20,'С4'!J20)</f>
        <v>0</v>
      </c>
      <c r="N31" s="104">
        <f>SUM('С1'!K20,'С2'!K20,'С3'!K20,'С4'!K20)/COUNT('С1'!K20,'С2'!K20,'С3'!K20,'С4'!K20)</f>
        <v>0</v>
      </c>
      <c r="O31" s="104">
        <f>SUM('С1'!L20,'С2'!L20,'С3'!L20,'С4'!L20)/COUNT('С1'!L20,'С2'!L20,'С3'!L20,'С4'!L20)</f>
        <v>0</v>
      </c>
      <c r="P31" s="104">
        <f>I31+J31+K32+N31+O31</f>
        <v>0</v>
      </c>
      <c r="Q31" s="131"/>
      <c r="R31" s="129" t="e">
        <f>P31/T11</f>
        <v>#REF!</v>
      </c>
      <c r="S31" s="127"/>
    </row>
    <row r="32" spans="1:19" ht="15" hidden="1">
      <c r="A32" s="81"/>
      <c r="B32" s="85"/>
      <c r="C32" s="123"/>
      <c r="D32" s="85"/>
      <c r="E32" s="90"/>
      <c r="F32" s="90"/>
      <c r="G32" s="126"/>
      <c r="H32" s="90"/>
      <c r="I32" s="105"/>
      <c r="J32" s="105"/>
      <c r="K32" s="117">
        <f>K31+L31+M31</f>
        <v>0</v>
      </c>
      <c r="L32" s="118"/>
      <c r="M32" s="119"/>
      <c r="N32" s="105"/>
      <c r="O32" s="105"/>
      <c r="P32" s="105"/>
      <c r="Q32" s="132"/>
      <c r="R32" s="130"/>
      <c r="S32" s="128"/>
    </row>
    <row r="33" spans="1:19" ht="15" hidden="1">
      <c r="A33" s="80">
        <v>15</v>
      </c>
      <c r="B33" s="84">
        <f>'Г15'!D6</f>
        <v>0</v>
      </c>
      <c r="C33" s="122">
        <f>'Г15'!D41</f>
        <v>0</v>
      </c>
      <c r="D33" s="84">
        <f>'Г15'!B40</f>
        <v>0</v>
      </c>
      <c r="E33" s="89">
        <f>'Г15'!B3</f>
        <v>0</v>
      </c>
      <c r="F33" s="89"/>
      <c r="G33" s="125">
        <f>COUNTA('Г15'!B10:'Г15'!B39)</f>
        <v>0</v>
      </c>
      <c r="H33" s="89">
        <f>'Г15'!B42</f>
        <v>0</v>
      </c>
      <c r="I33" s="104">
        <f>SUM('С1'!F21,'С2'!F21,'С3'!F21,'С4'!F21)/COUNT('С1'!F21,'С2'!F21,'С3'!F21,'С4'!F21)</f>
        <v>0</v>
      </c>
      <c r="J33" s="104">
        <f>SUM('С1'!G21,'С2'!G21,'С3'!G21,'С4'!G21)/COUNT('С1'!G21,'С2'!G21,'С3'!G21,'С4'!G21)</f>
        <v>0</v>
      </c>
      <c r="K33" s="44">
        <f>SUM('С1'!H21,'С2'!H21,'С3'!H21,'С4'!H21)/COUNT('С1'!H21,'С2'!H21,'С3'!H21,'С4'!H21)</f>
        <v>0</v>
      </c>
      <c r="L33" s="44">
        <f>SUM('С1'!I21,'С2'!I21,'С3'!I21,'С4'!I21)/COUNT('С1'!I21,'С2'!I21,'С3'!I21,'С4'!I21)</f>
        <v>0</v>
      </c>
      <c r="M33" s="44">
        <f>SUM('С1'!J21,'С2'!J21,'С3'!J21,'С4'!J21)/COUNT('С1'!J21,'С2'!J21,'С3'!J21,'С4'!J21)</f>
        <v>0</v>
      </c>
      <c r="N33" s="104">
        <f>SUM('С1'!K21,'С2'!K21,'С3'!K21,'С4'!K21)/COUNT('С1'!K21,'С2'!K21,'С3'!K21,'С4'!K21)</f>
        <v>0</v>
      </c>
      <c r="O33" s="104">
        <f>SUM('С1'!L21,'С2'!L21,'С3'!L21,'С4'!L21)/COUNT('С1'!L21,'С2'!L21,'С3'!L21,'С4'!L21)</f>
        <v>0</v>
      </c>
      <c r="P33" s="104">
        <f>I33+J33+K34+N33+O33</f>
        <v>0</v>
      </c>
      <c r="Q33" s="131"/>
      <c r="R33" s="129" t="e">
        <f>P33/T11</f>
        <v>#REF!</v>
      </c>
      <c r="S33" s="127"/>
    </row>
    <row r="34" spans="1:19" ht="15" hidden="1">
      <c r="A34" s="81"/>
      <c r="B34" s="85"/>
      <c r="C34" s="123"/>
      <c r="D34" s="85"/>
      <c r="E34" s="90"/>
      <c r="F34" s="90"/>
      <c r="G34" s="126"/>
      <c r="H34" s="90"/>
      <c r="I34" s="105"/>
      <c r="J34" s="105"/>
      <c r="K34" s="117">
        <f>K33+L33+M33</f>
        <v>0</v>
      </c>
      <c r="L34" s="118"/>
      <c r="M34" s="119"/>
      <c r="N34" s="105"/>
      <c r="O34" s="105"/>
      <c r="P34" s="105"/>
      <c r="Q34" s="132"/>
      <c r="R34" s="130"/>
      <c r="S34" s="128"/>
    </row>
    <row r="35" spans="1:19" ht="15" hidden="1">
      <c r="A35" s="80">
        <v>16</v>
      </c>
      <c r="B35" s="84">
        <f>'Г16'!D6</f>
        <v>0</v>
      </c>
      <c r="C35" s="122">
        <f>'Г16'!D41</f>
        <v>0</v>
      </c>
      <c r="D35" s="84">
        <f>'Г16'!B40</f>
        <v>0</v>
      </c>
      <c r="E35" s="89">
        <f>'Г16'!B3</f>
        <v>0</v>
      </c>
      <c r="F35" s="89"/>
      <c r="G35" s="125">
        <f>COUNTA('Г16'!B10:'Г16'!B39)</f>
        <v>0</v>
      </c>
      <c r="H35" s="89">
        <f>'Г16'!B42</f>
        <v>0</v>
      </c>
      <c r="I35" s="104">
        <f>SUM('С1'!F22,'С2'!F22,'С3'!F22,'С4'!F22)/COUNT('С1'!F22,'С2'!F22,'С3'!F22,'С4'!F22)</f>
        <v>0</v>
      </c>
      <c r="J35" s="104">
        <f>SUM('С1'!G22,'С2'!G22,'С3'!G22,'С4'!G22)/COUNT('С1'!G22,'С2'!G22,'С3'!G22,'С4'!G22)</f>
        <v>0</v>
      </c>
      <c r="K35" s="44">
        <f>SUM('С1'!H22,'С2'!H22,'С3'!H22,'С4'!H22)/COUNT('С1'!H22,'С2'!H22,'С3'!H22,'С4'!H22)</f>
        <v>0</v>
      </c>
      <c r="L35" s="44">
        <f>SUM('С1'!I22,'С2'!I22,'С3'!I22,'С4'!I22)/COUNT('С1'!I22,'С2'!I22,'С3'!I22,'С4'!I22)</f>
        <v>0</v>
      </c>
      <c r="M35" s="44">
        <f>SUM('С1'!J22,'С2'!J22,'С3'!J22,'С4'!J22)/COUNT('С1'!J22,'С2'!J22,'С3'!J22,'С4'!J22)</f>
        <v>0</v>
      </c>
      <c r="N35" s="104">
        <f>SUM('С1'!K22,'С2'!K22,'С3'!K22,'С4'!K22)/COUNT('С1'!K22,'С2'!K22,'С3'!K22,'С4'!K22)</f>
        <v>0</v>
      </c>
      <c r="O35" s="104">
        <f>SUM('С1'!L22,'С2'!L22,'С3'!L22,'С4'!L22)/COUNT('С1'!L22,'С2'!L22,'С3'!L22,'С4'!L22)</f>
        <v>0</v>
      </c>
      <c r="P35" s="104">
        <f>I35+J35+K36+N35+O35</f>
        <v>0</v>
      </c>
      <c r="Q35" s="131"/>
      <c r="R35" s="129" t="e">
        <f>P35/T11</f>
        <v>#REF!</v>
      </c>
      <c r="S35" s="127"/>
    </row>
    <row r="36" spans="1:19" ht="15" hidden="1">
      <c r="A36" s="81"/>
      <c r="B36" s="85"/>
      <c r="C36" s="123"/>
      <c r="D36" s="85"/>
      <c r="E36" s="90"/>
      <c r="F36" s="90"/>
      <c r="G36" s="126"/>
      <c r="H36" s="90"/>
      <c r="I36" s="105"/>
      <c r="J36" s="105"/>
      <c r="K36" s="117">
        <f>K35+L35+M35</f>
        <v>0</v>
      </c>
      <c r="L36" s="118"/>
      <c r="M36" s="119"/>
      <c r="N36" s="105"/>
      <c r="O36" s="105"/>
      <c r="P36" s="105"/>
      <c r="Q36" s="132"/>
      <c r="R36" s="130"/>
      <c r="S36" s="128"/>
    </row>
    <row r="37" spans="1:19" ht="15" hidden="1">
      <c r="A37" s="80">
        <v>17</v>
      </c>
      <c r="B37" s="84">
        <f>'Г17'!D6</f>
        <v>0</v>
      </c>
      <c r="C37" s="122">
        <f>'Г17'!D41</f>
        <v>0</v>
      </c>
      <c r="D37" s="84">
        <f>'Г17'!B40</f>
        <v>0</v>
      </c>
      <c r="E37" s="89">
        <f>'Г17'!B3</f>
        <v>0</v>
      </c>
      <c r="F37" s="89"/>
      <c r="G37" s="125">
        <f>COUNTA('Г17'!B10:'Г17'!B39)</f>
        <v>0</v>
      </c>
      <c r="H37" s="89">
        <f>'Г17'!B42</f>
        <v>0</v>
      </c>
      <c r="I37" s="104">
        <f>SUM('С1'!F23,'С2'!F23,'С3'!F23,'С4'!F23)/COUNT('С1'!F23,'С2'!F23,'С3'!F23,'С4'!F23)</f>
        <v>0</v>
      </c>
      <c r="J37" s="104">
        <f>SUM('С1'!G23,'С2'!G23,'С3'!G23,'С4'!G23)/COUNT('С1'!G23,'С2'!G23,'С3'!G23,'С4'!G23)</f>
        <v>0</v>
      </c>
      <c r="K37" s="44">
        <f>SUM('С1'!H23,'С2'!H23,'С3'!H23,'С4'!H23)/COUNT('С1'!H23,'С2'!H23,'С3'!H23,'С4'!H23)</f>
        <v>0</v>
      </c>
      <c r="L37" s="44">
        <f>SUM('С1'!I23,'С2'!I23,'С3'!I23,'С4'!I23)/COUNT('С1'!I23,'С2'!I23,'С3'!I23,'С4'!I23)</f>
        <v>0</v>
      </c>
      <c r="M37" s="44">
        <f>SUM('С1'!J23,'С2'!J23,'С3'!J23,'С4'!J23)/COUNT('С1'!J23,'С2'!J23,'С3'!J23,'С4'!J23)</f>
        <v>0</v>
      </c>
      <c r="N37" s="104">
        <f>SUM('С1'!K23,'С2'!K23,'С3'!K23,'С4'!K23)/COUNT('С1'!K23,'С2'!K23,'С3'!K23,'С4'!K23)</f>
        <v>0</v>
      </c>
      <c r="O37" s="104">
        <f>SUM('С1'!L23,'С2'!L23,'С3'!L23,'С4'!L23)/COUNT('С1'!L23,'С2'!L23,'С3'!L23,'С4'!L23)</f>
        <v>0</v>
      </c>
      <c r="P37" s="104">
        <f>I37+J37+K38+N37+O37</f>
        <v>0</v>
      </c>
      <c r="Q37" s="131"/>
      <c r="R37" s="129" t="e">
        <f>P37/T11</f>
        <v>#REF!</v>
      </c>
      <c r="S37" s="127"/>
    </row>
    <row r="38" spans="1:19" ht="15" hidden="1">
      <c r="A38" s="81"/>
      <c r="B38" s="85"/>
      <c r="C38" s="123"/>
      <c r="D38" s="85"/>
      <c r="E38" s="90"/>
      <c r="F38" s="90"/>
      <c r="G38" s="126"/>
      <c r="H38" s="90"/>
      <c r="I38" s="105"/>
      <c r="J38" s="105"/>
      <c r="K38" s="117">
        <f>K37+L37+M37</f>
        <v>0</v>
      </c>
      <c r="L38" s="118"/>
      <c r="M38" s="119"/>
      <c r="N38" s="105"/>
      <c r="O38" s="105"/>
      <c r="P38" s="105"/>
      <c r="Q38" s="132"/>
      <c r="R38" s="130"/>
      <c r="S38" s="128"/>
    </row>
    <row r="39" spans="1:19" ht="15" hidden="1">
      <c r="A39" s="80">
        <v>18</v>
      </c>
      <c r="B39" s="84">
        <f>'Г18'!D6</f>
        <v>0</v>
      </c>
      <c r="C39" s="122">
        <f>'Г18'!D41</f>
        <v>0</v>
      </c>
      <c r="D39" s="84">
        <f>'Г18'!B40</f>
        <v>0</v>
      </c>
      <c r="E39" s="89">
        <f>'Г18'!B3</f>
        <v>0</v>
      </c>
      <c r="F39" s="89"/>
      <c r="G39" s="125">
        <f>COUNTA('Г18'!B10:'Г18'!B39)</f>
        <v>0</v>
      </c>
      <c r="H39" s="89">
        <f>'Г18'!B42</f>
        <v>0</v>
      </c>
      <c r="I39" s="104">
        <f>SUM('С1'!F24,'С2'!F24,'С3'!F24,'С4'!F24)/COUNT('С1'!F24,'С2'!F24,'С3'!F24,'С4'!F24)</f>
        <v>0</v>
      </c>
      <c r="J39" s="104">
        <f>SUM('С1'!G24,'С2'!G24,'С3'!G24,'С4'!G24)/COUNT('С1'!G24,'С2'!G24,'С3'!G24,'С4'!G24)</f>
        <v>0</v>
      </c>
      <c r="K39" s="44">
        <f>SUM('С1'!H24,'С2'!H24,'С3'!H24,'С4'!H24)/COUNT('С1'!H24,'С2'!H24,'С3'!H24,'С4'!H24)</f>
        <v>0</v>
      </c>
      <c r="L39" s="44">
        <f>SUM('С1'!I24,'С2'!I24,'С3'!I24,'С4'!I24)/COUNT('С1'!I24,'С2'!I24,'С3'!I24,'С4'!I24)</f>
        <v>0</v>
      </c>
      <c r="M39" s="44">
        <f>SUM('С1'!J24,'С2'!J24,'С3'!J24,'С4'!J24)/COUNT('С1'!J24,'С2'!J24,'С3'!J24,'С4'!J24)</f>
        <v>0</v>
      </c>
      <c r="N39" s="104">
        <f>SUM('С1'!K24,'С2'!K24,'С3'!K24,'С4'!K24)/COUNT('С1'!K24,'С2'!K24,'С3'!K24,'С4'!K24)</f>
        <v>0</v>
      </c>
      <c r="O39" s="104">
        <f>SUM('С1'!L24,'С2'!L24,'С3'!L24,'С4'!L24)/COUNT('С1'!L24,'С2'!L24,'С3'!L24,'С4'!L24)</f>
        <v>0</v>
      </c>
      <c r="P39" s="104">
        <f>I39+J39+K40+N39+O39</f>
        <v>0</v>
      </c>
      <c r="Q39" s="131"/>
      <c r="R39" s="129" t="e">
        <f>P39/T11</f>
        <v>#REF!</v>
      </c>
      <c r="S39" s="127"/>
    </row>
    <row r="40" spans="1:19" ht="15" hidden="1">
      <c r="A40" s="81"/>
      <c r="B40" s="85"/>
      <c r="C40" s="123"/>
      <c r="D40" s="85"/>
      <c r="E40" s="90"/>
      <c r="F40" s="90"/>
      <c r="G40" s="126"/>
      <c r="H40" s="90"/>
      <c r="I40" s="105"/>
      <c r="J40" s="105"/>
      <c r="K40" s="117">
        <f>K39+L39+M39</f>
        <v>0</v>
      </c>
      <c r="L40" s="118"/>
      <c r="M40" s="119"/>
      <c r="N40" s="105"/>
      <c r="O40" s="105"/>
      <c r="P40" s="105"/>
      <c r="Q40" s="132"/>
      <c r="R40" s="130"/>
      <c r="S40" s="128"/>
    </row>
    <row r="41" spans="1:19" ht="15" hidden="1">
      <c r="A41" s="80">
        <v>19</v>
      </c>
      <c r="B41" s="84">
        <f>'Г19'!D6</f>
        <v>0</v>
      </c>
      <c r="C41" s="122">
        <f>'Г19'!D41</f>
        <v>0</v>
      </c>
      <c r="D41" s="84">
        <f>'Г19'!B40</f>
        <v>0</v>
      </c>
      <c r="E41" s="89">
        <f>'Г19'!B3</f>
        <v>0</v>
      </c>
      <c r="F41" s="89"/>
      <c r="G41" s="125">
        <f>COUNTA('Г19'!B10:'Г19'!B39)</f>
        <v>0</v>
      </c>
      <c r="H41" s="89">
        <f>'Г19'!B42</f>
        <v>0</v>
      </c>
      <c r="I41" s="104">
        <f>SUM('С1'!F25,'С2'!F25,'С3'!F25,'С4'!F25)/COUNT('С1'!F25,'С2'!F25,'С3'!F25,'С4'!F25)</f>
        <v>0</v>
      </c>
      <c r="J41" s="104">
        <f>SUM('С1'!G25,'С2'!G25,'С3'!G25,'С4'!G25)/COUNT('С1'!G25,'С2'!G25,'С3'!G25,'С4'!G25)</f>
        <v>0</v>
      </c>
      <c r="K41" s="44">
        <f>SUM('С1'!H25,'С2'!H25,'С3'!H25,'С4'!H25)/COUNT('С1'!H25,'С2'!H25,'С3'!H25,'С4'!H25)</f>
        <v>0</v>
      </c>
      <c r="L41" s="44">
        <f>SUM('С1'!I25,'С2'!I25,'С3'!I25,'С4'!I25)/COUNT('С1'!I25,'С2'!I25,'С3'!I25,'С4'!I25)</f>
        <v>0</v>
      </c>
      <c r="M41" s="44">
        <f>SUM('С1'!J25,'С2'!J25,'С3'!J25,'С4'!J25)/COUNT('С1'!J25,'С2'!J25,'С3'!J25,'С4'!J25)</f>
        <v>0</v>
      </c>
      <c r="N41" s="104">
        <f>SUM('С1'!K25,'С2'!K25,'С3'!K25,'С4'!K25)/COUNT('С1'!K25,'С2'!K25,'С3'!K25,'С4'!K25)</f>
        <v>0</v>
      </c>
      <c r="O41" s="104">
        <f>SUM('С1'!L25,'С2'!L25,'С3'!L25,'С4'!L25)/COUNT('С1'!L25,'С2'!L25,'С3'!L25,'С4'!L25)</f>
        <v>0</v>
      </c>
      <c r="P41" s="104">
        <f>I41+J41+K42+N41+O41</f>
        <v>0</v>
      </c>
      <c r="Q41" s="131"/>
      <c r="R41" s="129" t="e">
        <f>P41/T11</f>
        <v>#REF!</v>
      </c>
      <c r="S41" s="127"/>
    </row>
    <row r="42" spans="1:19" ht="15" hidden="1">
      <c r="A42" s="81"/>
      <c r="B42" s="85"/>
      <c r="C42" s="123"/>
      <c r="D42" s="85"/>
      <c r="E42" s="90"/>
      <c r="F42" s="90"/>
      <c r="G42" s="126"/>
      <c r="H42" s="90"/>
      <c r="I42" s="105"/>
      <c r="J42" s="105"/>
      <c r="K42" s="117">
        <f>K41+L41+M41</f>
        <v>0</v>
      </c>
      <c r="L42" s="118"/>
      <c r="M42" s="119"/>
      <c r="N42" s="105"/>
      <c r="O42" s="105"/>
      <c r="P42" s="105"/>
      <c r="Q42" s="132"/>
      <c r="R42" s="130"/>
      <c r="S42" s="128"/>
    </row>
    <row r="43" spans="1:19" ht="15" hidden="1">
      <c r="A43" s="80">
        <v>20</v>
      </c>
      <c r="B43" s="84">
        <f>'Г20'!D6</f>
        <v>0</v>
      </c>
      <c r="C43" s="122">
        <f>'Г20'!D41</f>
        <v>0</v>
      </c>
      <c r="D43" s="84">
        <f>'Г20'!B40</f>
        <v>0</v>
      </c>
      <c r="E43" s="89">
        <f>'Г20'!B3</f>
        <v>0</v>
      </c>
      <c r="F43" s="89"/>
      <c r="G43" s="125">
        <f>COUNTA('Г20'!B10:'Г20'!B39)</f>
        <v>0</v>
      </c>
      <c r="H43" s="89">
        <f>'Г20'!B42</f>
        <v>0</v>
      </c>
      <c r="I43" s="104">
        <f>SUM('С1'!F26,'С2'!F26,'С3'!F26,'С4'!F26)/COUNT('С1'!F26,'С2'!F26,'С3'!F26,'С4'!F26)</f>
        <v>0</v>
      </c>
      <c r="J43" s="104">
        <f>SUM('С1'!G26,'С2'!G26,'С3'!G26,'С4'!G26)/COUNT('С1'!G26,'С2'!G26,'С3'!G26,'С4'!G26)</f>
        <v>0</v>
      </c>
      <c r="K43" s="44">
        <f>SUM('С1'!H26,'С2'!H26,'С3'!H26,'С4'!H26)/COUNT('С1'!H26,'С2'!H26,'С3'!H26,'С4'!H26)</f>
        <v>0</v>
      </c>
      <c r="L43" s="44">
        <f>SUM('С1'!I26,'С2'!I26,'С3'!I26,'С4'!I26)/COUNT('С1'!I26,'С2'!I26,'С3'!I26,'С4'!I26)</f>
        <v>0</v>
      </c>
      <c r="M43" s="44">
        <f>SUM('С1'!J26,'С2'!J26,'С3'!J26,'С4'!J26)/COUNT('С1'!J26,'С2'!J26,'С3'!J26,'С4'!J26)</f>
        <v>0</v>
      </c>
      <c r="N43" s="104">
        <f>SUM('С1'!K26,'С2'!K26,'С3'!K26,'С4'!K26)/COUNT('С1'!K26,'С2'!K26,'С3'!K26,'С4'!K26)</f>
        <v>0</v>
      </c>
      <c r="O43" s="104">
        <f>SUM('С1'!L26,'С2'!L26,'С3'!L26,'С4'!L26)/COUNT('С1'!L26,'С2'!L26,'С3'!L26,'С4'!L26)</f>
        <v>0</v>
      </c>
      <c r="P43" s="104">
        <f>I43+J43+K44+N43+O43</f>
        <v>0</v>
      </c>
      <c r="Q43" s="131"/>
      <c r="R43" s="129" t="e">
        <f>P43/T11</f>
        <v>#REF!</v>
      </c>
      <c r="S43" s="127"/>
    </row>
    <row r="44" spans="1:19" ht="15" hidden="1">
      <c r="A44" s="81"/>
      <c r="B44" s="85"/>
      <c r="C44" s="123"/>
      <c r="D44" s="85"/>
      <c r="E44" s="90"/>
      <c r="F44" s="90"/>
      <c r="G44" s="126"/>
      <c r="H44" s="90"/>
      <c r="I44" s="105"/>
      <c r="J44" s="105"/>
      <c r="K44" s="117">
        <f>K43+L43+M43</f>
        <v>0</v>
      </c>
      <c r="L44" s="118"/>
      <c r="M44" s="119"/>
      <c r="N44" s="105"/>
      <c r="O44" s="105"/>
      <c r="P44" s="105"/>
      <c r="Q44" s="132"/>
      <c r="R44" s="130"/>
      <c r="S44" s="128"/>
    </row>
    <row r="45" spans="1:19" ht="15" hidden="1">
      <c r="A45" s="80">
        <v>21</v>
      </c>
      <c r="B45" s="84">
        <f>'Г21'!D6</f>
        <v>0</v>
      </c>
      <c r="C45" s="122">
        <f>'Г21'!D41</f>
        <v>0</v>
      </c>
      <c r="D45" s="84">
        <f>'Г21'!B40</f>
        <v>0</v>
      </c>
      <c r="E45" s="89">
        <f>'Г21'!B3</f>
        <v>0</v>
      </c>
      <c r="F45" s="89"/>
      <c r="G45" s="125">
        <f>COUNTA('Г21'!B10:'Г21'!B39)</f>
        <v>0</v>
      </c>
      <c r="H45" s="89">
        <f>'Г21'!B42</f>
        <v>0</v>
      </c>
      <c r="I45" s="104">
        <f>SUM('С1'!F27,'С2'!F27,'С3'!F27,'С4'!F27)/COUNT('С1'!F27,'С2'!F27,'С3'!F27,'С4'!F27)</f>
        <v>0</v>
      </c>
      <c r="J45" s="104">
        <f>SUM('С1'!G27,'С2'!G27,'С3'!G27,'С4'!G27)/COUNT('С1'!G27,'С2'!G27,'С3'!G27,'С4'!G27)</f>
        <v>0</v>
      </c>
      <c r="K45" s="44">
        <f>SUM('С1'!H27,'С2'!H27,'С3'!H27,'С4'!H27)/COUNT('С1'!H27,'С2'!H27,'С3'!H27,'С4'!H27)</f>
        <v>0</v>
      </c>
      <c r="L45" s="44">
        <f>SUM('С1'!I27,'С2'!I27,'С3'!I27,'С4'!I27)/COUNT('С1'!I27,'С2'!I27,'С3'!I27,'С4'!I27)</f>
        <v>0</v>
      </c>
      <c r="M45" s="44">
        <f>SUM('С1'!J27,'С2'!J27,'С3'!J27,'С4'!J27)/COUNT('С1'!J27,'С2'!J27,'С3'!J27,'С4'!J27)</f>
        <v>0</v>
      </c>
      <c r="N45" s="104">
        <f>SUM('С1'!K27,'С2'!K27,'С3'!K27,'С4'!K27)/COUNT('С1'!K27,'С2'!K27,'С3'!K27,'С4'!K27)</f>
        <v>0</v>
      </c>
      <c r="O45" s="104">
        <f>SUM('С1'!L27,'С2'!L27,'С3'!L27,'С4'!L27)/COUNT('С1'!L27,'С2'!L27,'С3'!L27,'С4'!L27)</f>
        <v>0</v>
      </c>
      <c r="P45" s="104">
        <f>I45+J45+K46+N45+O45</f>
        <v>0</v>
      </c>
      <c r="Q45" s="131"/>
      <c r="R45" s="129" t="e">
        <f>P45/T11</f>
        <v>#REF!</v>
      </c>
      <c r="S45" s="127"/>
    </row>
    <row r="46" spans="1:19" ht="15" hidden="1">
      <c r="A46" s="81"/>
      <c r="B46" s="85"/>
      <c r="C46" s="123"/>
      <c r="D46" s="85"/>
      <c r="E46" s="90"/>
      <c r="F46" s="90"/>
      <c r="G46" s="126"/>
      <c r="H46" s="90"/>
      <c r="I46" s="105"/>
      <c r="J46" s="105"/>
      <c r="K46" s="117">
        <f>K45+L45+M45</f>
        <v>0</v>
      </c>
      <c r="L46" s="118"/>
      <c r="M46" s="119"/>
      <c r="N46" s="105"/>
      <c r="O46" s="105"/>
      <c r="P46" s="105"/>
      <c r="Q46" s="132"/>
      <c r="R46" s="130"/>
      <c r="S46" s="128"/>
    </row>
    <row r="47" spans="1:19" ht="15" hidden="1">
      <c r="A47" s="80">
        <v>22</v>
      </c>
      <c r="B47" s="84">
        <f>'Г22'!D6</f>
        <v>0</v>
      </c>
      <c r="C47" s="122">
        <f>'Г22'!D41</f>
        <v>0</v>
      </c>
      <c r="D47" s="84">
        <f>'Г22'!B40</f>
        <v>0</v>
      </c>
      <c r="E47" s="89">
        <f>'Г22'!B3</f>
        <v>0</v>
      </c>
      <c r="F47" s="89"/>
      <c r="G47" s="125">
        <f>COUNTA('Г22'!B10:'Г22'!B39)</f>
        <v>0</v>
      </c>
      <c r="H47" s="89">
        <f>'Г22'!B42</f>
        <v>0</v>
      </c>
      <c r="I47" s="104">
        <f>SUM('С1'!F28,'С2'!F28,'С3'!F28,'С4'!F28)/COUNT('С1'!F28,'С2'!F28,'С3'!F28,'С4'!F28)</f>
        <v>0</v>
      </c>
      <c r="J47" s="104">
        <f>SUM('С1'!G28,'С2'!G28,'С3'!G28,'С4'!G28)/COUNT('С1'!G28,'С2'!G28,'С3'!G28,'С4'!G28)</f>
        <v>0</v>
      </c>
      <c r="K47" s="44">
        <f>SUM('С1'!H28,'С2'!H28,'С3'!H28,'С4'!H28)/COUNT('С1'!H28,'С2'!H28,'С3'!H28,'С4'!H28)</f>
        <v>0</v>
      </c>
      <c r="L47" s="44">
        <f>SUM('С1'!I28,'С2'!I28,'С3'!I28,'С4'!I28)/COUNT('С1'!I28,'С2'!I28,'С3'!I28,'С4'!I28)</f>
        <v>0</v>
      </c>
      <c r="M47" s="44">
        <f>SUM('С1'!J28,'С2'!J28,'С3'!J28,'С4'!J28)/COUNT('С1'!J28,'С2'!J28,'С3'!J28,'С4'!J28)</f>
        <v>0</v>
      </c>
      <c r="N47" s="104">
        <f>SUM('С1'!K28,'С2'!K28,'С3'!K28,'С4'!K28)/COUNT('С1'!K28,'С2'!K28,'С3'!K28,'С4'!K28)</f>
        <v>0</v>
      </c>
      <c r="O47" s="104">
        <f>SUM('С1'!L28,'С2'!L28,'С3'!L28,'С4'!L28)/COUNT('С1'!L28,'С2'!L28,'С3'!L28,'С4'!L28)</f>
        <v>0</v>
      </c>
      <c r="P47" s="104">
        <f>I47+J47+K48+N47+O47</f>
        <v>0</v>
      </c>
      <c r="Q47" s="131"/>
      <c r="R47" s="129" t="e">
        <f>P47/T11</f>
        <v>#REF!</v>
      </c>
      <c r="S47" s="127"/>
    </row>
    <row r="48" spans="1:19" ht="15" hidden="1">
      <c r="A48" s="81"/>
      <c r="B48" s="85"/>
      <c r="C48" s="123"/>
      <c r="D48" s="85"/>
      <c r="E48" s="90"/>
      <c r="F48" s="90"/>
      <c r="G48" s="126"/>
      <c r="H48" s="90"/>
      <c r="I48" s="105"/>
      <c r="J48" s="105"/>
      <c r="K48" s="117">
        <f>K47+L47+M47</f>
        <v>0</v>
      </c>
      <c r="L48" s="118"/>
      <c r="M48" s="119"/>
      <c r="N48" s="105"/>
      <c r="O48" s="105"/>
      <c r="P48" s="105"/>
      <c r="Q48" s="132"/>
      <c r="R48" s="130"/>
      <c r="S48" s="128"/>
    </row>
    <row r="49" spans="1:19" ht="15" hidden="1">
      <c r="A49" s="80">
        <v>23</v>
      </c>
      <c r="B49" s="84">
        <f>'Г23'!D6</f>
        <v>0</v>
      </c>
      <c r="C49" s="122">
        <f>'Г23'!D41</f>
        <v>0</v>
      </c>
      <c r="D49" s="84">
        <f>'Г23'!B40</f>
        <v>0</v>
      </c>
      <c r="E49" s="89">
        <f>'Г23'!B3</f>
        <v>0</v>
      </c>
      <c r="F49" s="89"/>
      <c r="G49" s="125">
        <f>COUNTA('Г23'!B10:'Г23'!B39)</f>
        <v>0</v>
      </c>
      <c r="H49" s="89">
        <f>'Г23'!B42</f>
        <v>0</v>
      </c>
      <c r="I49" s="104">
        <f>SUM('С1'!F29,'С2'!F29,'С3'!F29,'С4'!F29)/COUNT('С1'!F29,'С2'!F29,'С3'!F29,'С4'!F29)</f>
        <v>0</v>
      </c>
      <c r="J49" s="104">
        <f>SUM('С1'!G29,'С2'!G29,'С3'!G29,'С4'!G29)/COUNT('С1'!G29,'С2'!G29,'С3'!G29,'С4'!G29)</f>
        <v>0</v>
      </c>
      <c r="K49" s="44">
        <f>SUM('С1'!H29,'С2'!H29,'С3'!H29,'С4'!H29)/COUNT('С1'!H29,'С2'!H29,'С3'!H29,'С4'!H29)</f>
        <v>0</v>
      </c>
      <c r="L49" s="44">
        <f>SUM('С1'!I29,'С2'!I29,'С3'!I29,'С4'!I29)/COUNT('С1'!I29,'С2'!I29,'С3'!I29,'С4'!I29)</f>
        <v>0</v>
      </c>
      <c r="M49" s="44">
        <f>SUM('С1'!J29,'С2'!J29,'С3'!J29,'С4'!J29)/COUNT('С1'!J29,'С2'!J29,'С3'!J29,'С4'!J29)</f>
        <v>0</v>
      </c>
      <c r="N49" s="104">
        <f>SUM('С1'!K29,'С2'!K29,'С3'!K29,'С4'!K29)/COUNT('С1'!K29,'С2'!K29,'С3'!K29,'С4'!K29)</f>
        <v>0</v>
      </c>
      <c r="O49" s="104">
        <f>SUM('С1'!L29,'С2'!L29,'С3'!L29,'С4'!L29)/COUNT('С1'!L29,'С2'!L29,'С3'!L29,'С4'!L29)</f>
        <v>0</v>
      </c>
      <c r="P49" s="104">
        <f>I49+J49+K50+N49+O49</f>
        <v>0</v>
      </c>
      <c r="Q49" s="131"/>
      <c r="R49" s="129" t="e">
        <f>P49/T11</f>
        <v>#REF!</v>
      </c>
      <c r="S49" s="127"/>
    </row>
    <row r="50" spans="1:19" ht="15" hidden="1">
      <c r="A50" s="81"/>
      <c r="B50" s="85"/>
      <c r="C50" s="123"/>
      <c r="D50" s="85"/>
      <c r="E50" s="90"/>
      <c r="F50" s="90"/>
      <c r="G50" s="126"/>
      <c r="H50" s="90"/>
      <c r="I50" s="105"/>
      <c r="J50" s="105"/>
      <c r="K50" s="117">
        <f>K49+L49+M49</f>
        <v>0</v>
      </c>
      <c r="L50" s="118"/>
      <c r="M50" s="119"/>
      <c r="N50" s="105"/>
      <c r="O50" s="105"/>
      <c r="P50" s="105"/>
      <c r="Q50" s="132"/>
      <c r="R50" s="130"/>
      <c r="S50" s="128"/>
    </row>
    <row r="51" spans="1:19" ht="15" hidden="1">
      <c r="A51" s="80">
        <v>24</v>
      </c>
      <c r="B51" s="84">
        <f>'Г24'!D6</f>
        <v>0</v>
      </c>
      <c r="C51" s="122">
        <f>'Г24'!D41</f>
        <v>0</v>
      </c>
      <c r="D51" s="84">
        <f>'Г24'!B40</f>
        <v>0</v>
      </c>
      <c r="E51" s="89">
        <f>'Г24'!B3</f>
        <v>0</v>
      </c>
      <c r="F51" s="89"/>
      <c r="G51" s="125">
        <f>COUNTA('Г24'!B10:'Г24'!B39)</f>
        <v>0</v>
      </c>
      <c r="H51" s="89">
        <f>'Г24'!B42</f>
        <v>0</v>
      </c>
      <c r="I51" s="104">
        <f>SUM('С1'!F30,'С2'!F30,'С3'!F30,'С4'!F30)/COUNT('С1'!F30,'С2'!F30,'С3'!F30,'С4'!F30)</f>
        <v>0</v>
      </c>
      <c r="J51" s="104">
        <f>SUM('С1'!G30,'С2'!G30,'С3'!G30,'С4'!G30)/COUNT('С1'!G30,'С2'!G30,'С3'!G30,'С4'!G30)</f>
        <v>0</v>
      </c>
      <c r="K51" s="44">
        <f>SUM('С1'!H30,'С2'!H30,'С3'!H30,'С4'!H30)/COUNT('С1'!H30,'С2'!H30,'С3'!H30,'С4'!H30)</f>
        <v>0</v>
      </c>
      <c r="L51" s="44">
        <f>SUM('С1'!I30,'С2'!I30,'С3'!I30,'С4'!I30)/COUNT('С1'!I30,'С2'!I30,'С3'!I30,'С4'!I30)</f>
        <v>0</v>
      </c>
      <c r="M51" s="44">
        <f>SUM('С1'!J30,'С2'!J30,'С3'!J30,'С4'!J30)/COUNT('С1'!J30,'С2'!J30,'С3'!J30,'С4'!J30)</f>
        <v>0</v>
      </c>
      <c r="N51" s="104">
        <f>SUM('С1'!K30,'С2'!K30,'С3'!K30,'С4'!K30)/COUNT('С1'!K30,'С2'!K30,'С3'!K30,'С4'!K30)</f>
        <v>0</v>
      </c>
      <c r="O51" s="104">
        <f>SUM('С1'!L30,'С2'!L30,'С3'!L30,'С4'!L30)/COUNT('С1'!L30,'С2'!L30,'С3'!L30,'С4'!L30)</f>
        <v>0</v>
      </c>
      <c r="P51" s="104">
        <f>I51+J51+K52+N51+O51</f>
        <v>0</v>
      </c>
      <c r="Q51" s="131"/>
      <c r="R51" s="129" t="e">
        <f>P51/T11</f>
        <v>#REF!</v>
      </c>
      <c r="S51" s="127"/>
    </row>
    <row r="52" spans="1:19" ht="15" hidden="1">
      <c r="A52" s="81"/>
      <c r="B52" s="85"/>
      <c r="C52" s="123"/>
      <c r="D52" s="85"/>
      <c r="E52" s="90"/>
      <c r="F52" s="90"/>
      <c r="G52" s="126"/>
      <c r="H52" s="90"/>
      <c r="I52" s="105"/>
      <c r="J52" s="105"/>
      <c r="K52" s="117">
        <f>K51+L51+M51</f>
        <v>0</v>
      </c>
      <c r="L52" s="118"/>
      <c r="M52" s="119"/>
      <c r="N52" s="105"/>
      <c r="O52" s="105"/>
      <c r="P52" s="105"/>
      <c r="Q52" s="132"/>
      <c r="R52" s="130"/>
      <c r="S52" s="128"/>
    </row>
    <row r="53" spans="1:19" ht="15" hidden="1">
      <c r="A53" s="86">
        <v>25</v>
      </c>
      <c r="B53" s="82">
        <f>'Г25'!D6</f>
        <v>0</v>
      </c>
      <c r="C53" s="137">
        <f>'Г25'!D41</f>
        <v>0</v>
      </c>
      <c r="D53" s="82">
        <f>'Г25'!B40</f>
        <v>0</v>
      </c>
      <c r="E53" s="138">
        <f>'Г25'!B3</f>
        <v>0</v>
      </c>
      <c r="F53" s="138"/>
      <c r="G53" s="139">
        <f>COUNTA('Г25'!B10:'Г25'!B39)</f>
        <v>0</v>
      </c>
      <c r="H53" s="138">
        <f>'Г25'!B42</f>
        <v>0</v>
      </c>
      <c r="I53" s="104">
        <f>SUM('С1'!F31,'С2'!F31,'С3'!F31,'С4'!F31)/COUNT('С1'!F31,'С2'!F31,'С3'!F31,'С4'!F31)</f>
        <v>0</v>
      </c>
      <c r="J53" s="104">
        <f>SUM('С1'!G31,'С2'!G31,'С3'!G31,'С4'!G31)/COUNT('С1'!G31,'С2'!G31,'С3'!G31,'С4'!G31)</f>
        <v>0</v>
      </c>
      <c r="K53" s="44">
        <f>SUM('С1'!H31,'С2'!H31,'С3'!H31,'С4'!H31)/COUNT('С1'!H31,'С2'!H31,'С3'!H31,'С4'!H31)</f>
        <v>0</v>
      </c>
      <c r="L53" s="44">
        <f>SUM('С1'!I31,'С2'!I31,'С3'!I31,'С4'!I31)/COUNT('С1'!I31,'С2'!I31,'С3'!I31,'С4'!I31)</f>
        <v>0</v>
      </c>
      <c r="M53" s="44">
        <f>SUM('С1'!J31,'С2'!J31,'С3'!J31,'С4'!J31)/COUNT('С1'!J31,'С2'!J31,'С3'!J31,'С4'!J31)</f>
        <v>0</v>
      </c>
      <c r="N53" s="104">
        <f>SUM('С1'!K31,'С2'!K31,'С3'!K31,'С4'!K31)/COUNT('С1'!K31,'С2'!K31,'С3'!K31,'С4'!K31)</f>
        <v>0</v>
      </c>
      <c r="O53" s="104">
        <f>SUM('С1'!L31,'С2'!L31,'С3'!L31,'С4'!L31)/COUNT('С1'!L31,'С2'!L31,'С3'!L31,'С4'!L31)</f>
        <v>0</v>
      </c>
      <c r="P53" s="104">
        <f>I53+J53+K54+N53+O53</f>
        <v>0</v>
      </c>
      <c r="Q53" s="141"/>
      <c r="R53" s="129" t="e">
        <f>P53/T11</f>
        <v>#REF!</v>
      </c>
      <c r="S53" s="140"/>
    </row>
    <row r="54" spans="1:19" ht="22.5" hidden="1">
      <c r="A54" s="86"/>
      <c r="B54" s="83"/>
      <c r="C54" s="137"/>
      <c r="D54" s="82"/>
      <c r="E54" s="138"/>
      <c r="F54" s="138"/>
      <c r="G54" s="139"/>
      <c r="H54" s="138"/>
      <c r="I54" s="105"/>
      <c r="J54" s="105"/>
      <c r="K54" s="117">
        <f>K53+L53+M53</f>
        <v>0</v>
      </c>
      <c r="L54" s="118"/>
      <c r="M54" s="119"/>
      <c r="N54" s="105"/>
      <c r="O54" s="105"/>
      <c r="P54" s="105"/>
      <c r="Q54" s="141"/>
      <c r="R54" s="130"/>
      <c r="S54" s="140"/>
    </row>
    <row r="55" spans="2:19" ht="15">
      <c r="B55" s="21"/>
      <c r="D55" s="21"/>
      <c r="E55" s="21"/>
      <c r="F55" s="21"/>
      <c r="G55" s="21"/>
      <c r="H55" s="32"/>
      <c r="I55" s="32"/>
      <c r="J55" s="32"/>
      <c r="K55" s="32"/>
      <c r="L55" s="21"/>
      <c r="M55" s="21"/>
      <c r="N55" s="21"/>
      <c r="O55" s="21"/>
      <c r="P55" s="21"/>
      <c r="Q55" s="21"/>
      <c r="R55" s="21"/>
      <c r="S55" s="21"/>
    </row>
    <row r="56" spans="2:19" ht="15">
      <c r="B56" s="21"/>
      <c r="D56" s="21"/>
      <c r="E56" s="21"/>
      <c r="F56" s="21"/>
      <c r="G56" s="21"/>
      <c r="H56" s="21"/>
      <c r="I56" s="21"/>
      <c r="J56" s="21"/>
      <c r="K56" s="21"/>
      <c r="L56" s="21"/>
      <c r="M56" s="21"/>
      <c r="N56" s="21"/>
      <c r="O56" s="21"/>
      <c r="P56" s="21"/>
      <c r="Q56" s="21"/>
      <c r="R56" s="21"/>
      <c r="S56" s="21"/>
    </row>
    <row r="57" spans="2:19" ht="15">
      <c r="B57" s="21"/>
      <c r="D57" s="21"/>
      <c r="E57" s="21"/>
      <c r="F57" s="21"/>
      <c r="G57" s="21"/>
      <c r="H57" s="21"/>
      <c r="I57" s="21"/>
      <c r="J57" s="21"/>
      <c r="K57" s="21"/>
      <c r="L57" s="21"/>
      <c r="M57" s="21"/>
      <c r="N57" s="21"/>
      <c r="O57" s="21"/>
      <c r="P57" s="21"/>
      <c r="Q57" s="21"/>
      <c r="R57" s="21"/>
      <c r="S57" s="21"/>
    </row>
    <row r="58" spans="2:19" ht="15">
      <c r="B58" s="21"/>
      <c r="C58" s="22" t="s">
        <v>381</v>
      </c>
      <c r="D58" s="21"/>
      <c r="E58" s="21"/>
      <c r="F58" s="21"/>
      <c r="G58" s="21"/>
      <c r="H58" s="32"/>
      <c r="I58" s="5"/>
      <c r="J58" s="24" t="s">
        <v>32</v>
      </c>
      <c r="K58" s="28" t="s">
        <v>381</v>
      </c>
      <c r="L58" s="21"/>
      <c r="M58" s="21"/>
      <c r="N58" s="21"/>
      <c r="O58" s="21"/>
      <c r="P58" s="21"/>
      <c r="Q58" s="21"/>
      <c r="R58" s="21"/>
      <c r="S58" s="21"/>
    </row>
    <row r="59" spans="2:19" ht="15">
      <c r="B59" s="21"/>
      <c r="C59" s="22" t="s">
        <v>382</v>
      </c>
      <c r="D59" s="21"/>
      <c r="E59" s="21"/>
      <c r="F59" s="21"/>
      <c r="G59" s="21"/>
      <c r="H59" s="32"/>
      <c r="I59" s="21"/>
      <c r="J59" s="24" t="s">
        <v>35</v>
      </c>
      <c r="K59" s="28" t="s">
        <v>386</v>
      </c>
      <c r="L59" s="21"/>
      <c r="M59" s="21"/>
      <c r="N59" s="21"/>
      <c r="O59" s="21"/>
      <c r="P59" s="21"/>
      <c r="Q59" s="21"/>
      <c r="R59" s="21"/>
      <c r="S59" s="21"/>
    </row>
    <row r="60" spans="2:19" ht="15">
      <c r="B60" s="23"/>
      <c r="C60" s="22" t="s">
        <v>383</v>
      </c>
      <c r="D60" s="24"/>
      <c r="E60" s="25"/>
      <c r="F60" s="25"/>
      <c r="G60" s="25"/>
      <c r="H60" s="26"/>
      <c r="I60" s="26"/>
      <c r="J60" s="27"/>
      <c r="K60" s="27"/>
      <c r="L60" s="27"/>
      <c r="M60" s="27"/>
      <c r="N60" s="27"/>
      <c r="O60" s="27"/>
      <c r="P60" s="27"/>
      <c r="Q60" s="27"/>
      <c r="R60" s="27"/>
      <c r="S60" s="27"/>
    </row>
    <row r="61" spans="2:19" ht="15">
      <c r="B61" s="29"/>
      <c r="C61" s="22" t="s">
        <v>384</v>
      </c>
      <c r="D61" s="29"/>
      <c r="E61" s="25"/>
      <c r="F61" s="25"/>
      <c r="G61" s="25"/>
      <c r="H61" s="32"/>
      <c r="I61" s="29"/>
      <c r="J61" s="24" t="s">
        <v>33</v>
      </c>
      <c r="K61" s="31" t="s">
        <v>34</v>
      </c>
      <c r="L61" s="31"/>
      <c r="M61" s="31"/>
      <c r="N61" s="31"/>
      <c r="O61" s="31"/>
      <c r="P61" s="31"/>
      <c r="Q61" s="31"/>
      <c r="R61" s="31"/>
      <c r="S61" s="23"/>
    </row>
    <row r="62" spans="2:19" ht="15">
      <c r="B62" s="29"/>
      <c r="C62" s="22" t="s">
        <v>385</v>
      </c>
      <c r="D62" s="23"/>
      <c r="E62" s="25"/>
      <c r="F62" s="25"/>
      <c r="G62" s="25"/>
      <c r="H62" s="32"/>
      <c r="I62" s="29"/>
      <c r="J62" s="24" t="s">
        <v>36</v>
      </c>
      <c r="K62" s="31" t="s">
        <v>37</v>
      </c>
      <c r="L62" s="31"/>
      <c r="M62" s="31"/>
      <c r="N62" s="31"/>
      <c r="O62" s="31"/>
      <c r="P62" s="31"/>
      <c r="Q62" s="31"/>
      <c r="R62" s="31"/>
      <c r="S62" s="23"/>
    </row>
    <row r="63" spans="2:19" ht="15">
      <c r="B63" s="32"/>
      <c r="D63" s="32"/>
      <c r="E63" s="32"/>
      <c r="F63" s="32"/>
      <c r="G63" s="32"/>
      <c r="H63" s="32"/>
      <c r="I63" s="32"/>
      <c r="J63" s="32"/>
      <c r="K63" s="32"/>
      <c r="L63" s="32"/>
      <c r="M63" s="32"/>
      <c r="N63" s="32"/>
      <c r="O63" s="32"/>
      <c r="P63" s="32"/>
      <c r="Q63" s="32"/>
      <c r="R63" s="32"/>
      <c r="S63" s="32"/>
    </row>
    <row r="64" spans="2:19" ht="15">
      <c r="B64" s="32"/>
      <c r="D64" s="32"/>
      <c r="E64" s="32"/>
      <c r="F64" s="32"/>
      <c r="G64" s="32"/>
      <c r="H64" s="32"/>
      <c r="I64" s="32"/>
      <c r="J64" s="32"/>
      <c r="K64" s="32"/>
      <c r="L64" s="32"/>
      <c r="M64" s="32"/>
      <c r="N64" s="32"/>
      <c r="O64" s="32"/>
      <c r="P64" s="32"/>
      <c r="Q64" s="32"/>
      <c r="R64" s="32"/>
      <c r="S64" s="32"/>
    </row>
    <row r="65" spans="2:19" ht="15">
      <c r="B65" s="32"/>
      <c r="D65" s="32"/>
      <c r="E65" s="32"/>
      <c r="F65" s="32"/>
      <c r="G65" s="32"/>
      <c r="H65" s="32"/>
      <c r="I65" s="32"/>
      <c r="J65" s="32"/>
      <c r="K65" s="32"/>
      <c r="L65" s="32"/>
      <c r="M65" s="32"/>
      <c r="N65" s="32"/>
      <c r="O65" s="32"/>
      <c r="P65" s="32"/>
      <c r="Q65" s="32"/>
      <c r="R65" s="32"/>
      <c r="S65" s="32"/>
    </row>
    <row r="66" spans="2:19" ht="15">
      <c r="B66" s="32"/>
      <c r="C66" s="33"/>
      <c r="D66" s="32"/>
      <c r="E66" s="32"/>
      <c r="F66" s="32"/>
      <c r="G66" s="32"/>
      <c r="H66" s="32"/>
      <c r="I66" s="32"/>
      <c r="J66" s="32"/>
      <c r="K66" s="32"/>
      <c r="L66" s="32"/>
      <c r="M66" s="32"/>
      <c r="N66" s="32"/>
      <c r="O66" s="32"/>
      <c r="P66" s="32"/>
      <c r="Q66" s="32"/>
      <c r="R66" s="32"/>
      <c r="S66" s="32"/>
    </row>
    <row r="67" spans="2:19" ht="15">
      <c r="B67" s="32"/>
      <c r="C67" s="33"/>
      <c r="D67" s="32"/>
      <c r="E67" s="32"/>
      <c r="F67" s="32"/>
      <c r="G67" s="32"/>
      <c r="H67" s="32"/>
      <c r="I67" s="32"/>
      <c r="J67" s="32"/>
      <c r="K67" s="32"/>
      <c r="L67" s="32"/>
      <c r="M67" s="32"/>
      <c r="N67" s="32"/>
      <c r="O67" s="32"/>
      <c r="P67" s="32"/>
      <c r="Q67" s="32"/>
      <c r="R67" s="32"/>
      <c r="S67" s="32"/>
    </row>
    <row r="68" spans="2:19" ht="15">
      <c r="B68" s="32"/>
      <c r="C68" s="32"/>
      <c r="D68" s="32"/>
      <c r="E68" s="32"/>
      <c r="F68" s="32"/>
      <c r="G68" s="32"/>
      <c r="H68" s="32"/>
      <c r="I68" s="32"/>
      <c r="J68" s="32"/>
      <c r="K68" s="32"/>
      <c r="L68" s="32"/>
      <c r="M68" s="32"/>
      <c r="N68" s="32"/>
      <c r="O68" s="32"/>
      <c r="P68" s="32"/>
      <c r="Q68" s="32"/>
      <c r="R68" s="32"/>
      <c r="S68" s="32"/>
    </row>
    <row r="69" spans="2:19" ht="15">
      <c r="B69" s="32"/>
      <c r="C69" s="32"/>
      <c r="D69" s="32"/>
      <c r="E69" s="32"/>
      <c r="F69" s="32"/>
      <c r="G69" s="32"/>
      <c r="H69" s="32"/>
      <c r="I69" s="32"/>
      <c r="J69" s="32"/>
      <c r="K69" s="32"/>
      <c r="L69" s="32"/>
      <c r="M69" s="32"/>
      <c r="N69" s="32"/>
      <c r="O69" s="32"/>
      <c r="P69" s="32"/>
      <c r="Q69" s="32"/>
      <c r="R69" s="32"/>
      <c r="S69" s="32"/>
    </row>
    <row r="70" spans="2:19" ht="15">
      <c r="B70" s="32"/>
      <c r="C70" s="32"/>
      <c r="D70" s="32"/>
      <c r="E70" s="32"/>
      <c r="F70" s="32"/>
      <c r="G70" s="32"/>
      <c r="H70" s="32"/>
      <c r="I70" s="32"/>
      <c r="J70" s="32"/>
      <c r="K70" s="32"/>
      <c r="L70" s="32"/>
      <c r="M70" s="32"/>
      <c r="N70" s="32"/>
      <c r="O70" s="32"/>
      <c r="P70" s="32"/>
      <c r="Q70" s="32"/>
      <c r="R70" s="32"/>
      <c r="S70" s="32"/>
    </row>
    <row r="71" spans="2:19" ht="15">
      <c r="B71" s="32"/>
      <c r="C71" s="32"/>
      <c r="D71" s="32"/>
      <c r="E71" s="32"/>
      <c r="F71" s="32"/>
      <c r="G71" s="32"/>
      <c r="H71" s="32"/>
      <c r="I71" s="32"/>
      <c r="J71" s="32"/>
      <c r="K71" s="32"/>
      <c r="L71" s="32"/>
      <c r="M71" s="32"/>
      <c r="N71" s="32"/>
      <c r="O71" s="32"/>
      <c r="P71" s="32"/>
      <c r="Q71" s="32"/>
      <c r="R71" s="32"/>
      <c r="S71" s="32"/>
    </row>
    <row r="72" spans="2:19" ht="15">
      <c r="B72" s="32"/>
      <c r="C72" s="32"/>
      <c r="D72" s="32"/>
      <c r="E72" s="32"/>
      <c r="F72" s="32"/>
      <c r="G72" s="32"/>
      <c r="H72" s="32"/>
      <c r="I72" s="32"/>
      <c r="J72" s="32"/>
      <c r="K72" s="32"/>
      <c r="L72" s="32"/>
      <c r="M72" s="32"/>
      <c r="N72" s="32"/>
      <c r="O72" s="32"/>
      <c r="P72" s="32"/>
      <c r="Q72" s="32"/>
      <c r="R72" s="32"/>
      <c r="S72" s="32"/>
    </row>
    <row r="73" spans="2:19" ht="15">
      <c r="B73" s="32"/>
      <c r="C73" s="32"/>
      <c r="D73" s="32"/>
      <c r="E73" s="32"/>
      <c r="F73" s="32"/>
      <c r="G73" s="32"/>
      <c r="H73" s="32"/>
      <c r="I73" s="32"/>
      <c r="J73" s="32"/>
      <c r="K73" s="32"/>
      <c r="L73" s="32"/>
      <c r="M73" s="32"/>
      <c r="N73" s="32"/>
      <c r="O73" s="32"/>
      <c r="P73" s="32"/>
      <c r="Q73" s="32"/>
      <c r="R73" s="32"/>
      <c r="S73" s="32"/>
    </row>
    <row r="74" spans="2:19" ht="15">
      <c r="B74" s="32"/>
      <c r="C74" s="32"/>
      <c r="D74" s="32"/>
      <c r="E74" s="32"/>
      <c r="F74" s="32"/>
      <c r="G74" s="32"/>
      <c r="H74" s="32"/>
      <c r="I74" s="32"/>
      <c r="J74" s="32"/>
      <c r="K74" s="32"/>
      <c r="L74" s="32"/>
      <c r="M74" s="32"/>
      <c r="N74" s="32"/>
      <c r="O74" s="32"/>
      <c r="P74" s="32"/>
      <c r="Q74" s="32"/>
      <c r="R74" s="32"/>
      <c r="S74" s="32"/>
    </row>
    <row r="75" spans="2:19" ht="15">
      <c r="B75" s="32"/>
      <c r="C75" s="32"/>
      <c r="D75" s="32"/>
      <c r="E75" s="32"/>
      <c r="F75" s="32"/>
      <c r="G75" s="32"/>
      <c r="H75" s="32"/>
      <c r="I75" s="32"/>
      <c r="J75" s="32"/>
      <c r="K75" s="32"/>
      <c r="L75" s="32"/>
      <c r="M75" s="32"/>
      <c r="N75" s="32"/>
      <c r="O75" s="32"/>
      <c r="P75" s="32"/>
      <c r="Q75" s="32"/>
      <c r="R75" s="32"/>
      <c r="S75" s="32"/>
    </row>
    <row r="76" spans="2:19" ht="15">
      <c r="B76" s="32"/>
      <c r="C76" s="32"/>
      <c r="D76" s="32"/>
      <c r="E76" s="32"/>
      <c r="F76" s="32"/>
      <c r="G76" s="32"/>
      <c r="H76" s="32"/>
      <c r="I76" s="32"/>
      <c r="J76" s="32"/>
      <c r="K76" s="32"/>
      <c r="L76" s="32"/>
      <c r="M76" s="32"/>
      <c r="N76" s="32"/>
      <c r="O76" s="32"/>
      <c r="P76" s="32"/>
      <c r="Q76" s="32"/>
      <c r="R76" s="32"/>
      <c r="S76" s="32"/>
    </row>
  </sheetData>
  <sheetProtection/>
  <mergeCells count="392">
    <mergeCell ref="C49:C50"/>
    <mergeCell ref="I47:I48"/>
    <mergeCell ref="D47:D48"/>
    <mergeCell ref="C45:C46"/>
    <mergeCell ref="E45:E46"/>
    <mergeCell ref="E47:E48"/>
    <mergeCell ref="F49:F50"/>
    <mergeCell ref="H45:H46"/>
    <mergeCell ref="G45:G46"/>
    <mergeCell ref="D43:D44"/>
    <mergeCell ref="D49:D50"/>
    <mergeCell ref="I49:I50"/>
    <mergeCell ref="H49:H50"/>
    <mergeCell ref="E43:E44"/>
    <mergeCell ref="F45:F46"/>
    <mergeCell ref="F47:F48"/>
    <mergeCell ref="E49:E50"/>
    <mergeCell ref="F43:F44"/>
    <mergeCell ref="D45:D46"/>
    <mergeCell ref="I37:I38"/>
    <mergeCell ref="K38:M38"/>
    <mergeCell ref="N39:N40"/>
    <mergeCell ref="J39:J40"/>
    <mergeCell ref="I39:I40"/>
    <mergeCell ref="H37:H38"/>
    <mergeCell ref="J37:J38"/>
    <mergeCell ref="E39:E40"/>
    <mergeCell ref="O39:O40"/>
    <mergeCell ref="F39:F40"/>
    <mergeCell ref="I41:I42"/>
    <mergeCell ref="H39:H40"/>
    <mergeCell ref="K40:M40"/>
    <mergeCell ref="G39:G40"/>
    <mergeCell ref="K42:M42"/>
    <mergeCell ref="G41:G42"/>
    <mergeCell ref="F41:F42"/>
    <mergeCell ref="G35:G36"/>
    <mergeCell ref="K48:M48"/>
    <mergeCell ref="J47:J48"/>
    <mergeCell ref="R35:R36"/>
    <mergeCell ref="Q35:Q36"/>
    <mergeCell ref="S35:S36"/>
    <mergeCell ref="S39:S40"/>
    <mergeCell ref="R39:R40"/>
    <mergeCell ref="Q39:Q40"/>
    <mergeCell ref="P39:P40"/>
    <mergeCell ref="S33:S34"/>
    <mergeCell ref="G33:G34"/>
    <mergeCell ref="R33:R34"/>
    <mergeCell ref="Q33:Q34"/>
    <mergeCell ref="P33:P34"/>
    <mergeCell ref="I31:I32"/>
    <mergeCell ref="K30:M30"/>
    <mergeCell ref="N29:N30"/>
    <mergeCell ref="S31:S32"/>
    <mergeCell ref="R31:R32"/>
    <mergeCell ref="Q31:Q32"/>
    <mergeCell ref="P31:P32"/>
    <mergeCell ref="S29:S30"/>
    <mergeCell ref="R29:R30"/>
    <mergeCell ref="Q29:Q30"/>
    <mergeCell ref="S37:S38"/>
    <mergeCell ref="P37:P38"/>
    <mergeCell ref="O37:O38"/>
    <mergeCell ref="R37:R38"/>
    <mergeCell ref="Q37:Q38"/>
    <mergeCell ref="P35:P36"/>
    <mergeCell ref="O35:O36"/>
    <mergeCell ref="O27:O28"/>
    <mergeCell ref="H27:H28"/>
    <mergeCell ref="O25:O26"/>
    <mergeCell ref="P23:P24"/>
    <mergeCell ref="S27:S28"/>
    <mergeCell ref="R27:R28"/>
    <mergeCell ref="O23:O24"/>
    <mergeCell ref="S25:S26"/>
    <mergeCell ref="R25:R26"/>
    <mergeCell ref="K24:M24"/>
    <mergeCell ref="S15:S16"/>
    <mergeCell ref="R15:R16"/>
    <mergeCell ref="Q15:Q16"/>
    <mergeCell ref="S23:S24"/>
    <mergeCell ref="R23:R24"/>
    <mergeCell ref="Q23:Q24"/>
    <mergeCell ref="S21:S22"/>
    <mergeCell ref="Q21:Q22"/>
    <mergeCell ref="S17:S18"/>
    <mergeCell ref="S19:S20"/>
    <mergeCell ref="N23:N24"/>
    <mergeCell ref="J19:J20"/>
    <mergeCell ref="H19:H20"/>
    <mergeCell ref="Q27:Q28"/>
    <mergeCell ref="H25:H26"/>
    <mergeCell ref="N19:N20"/>
    <mergeCell ref="K20:M20"/>
    <mergeCell ref="I27:I28"/>
    <mergeCell ref="P27:P28"/>
    <mergeCell ref="J27:J28"/>
    <mergeCell ref="P17:P18"/>
    <mergeCell ref="O19:O20"/>
    <mergeCell ref="E21:E22"/>
    <mergeCell ref="G21:G22"/>
    <mergeCell ref="E17:E18"/>
    <mergeCell ref="O21:O22"/>
    <mergeCell ref="K22:M22"/>
    <mergeCell ref="N21:N22"/>
    <mergeCell ref="I21:I22"/>
    <mergeCell ref="J21:J22"/>
    <mergeCell ref="H13:H14"/>
    <mergeCell ref="G13:G14"/>
    <mergeCell ref="K16:M16"/>
    <mergeCell ref="F15:F16"/>
    <mergeCell ref="I17:I18"/>
    <mergeCell ref="J15:J16"/>
    <mergeCell ref="H15:H16"/>
    <mergeCell ref="G15:G16"/>
    <mergeCell ref="J17:J18"/>
    <mergeCell ref="G17:G18"/>
    <mergeCell ref="G23:G24"/>
    <mergeCell ref="I23:I24"/>
    <mergeCell ref="I19:I20"/>
    <mergeCell ref="K34:M34"/>
    <mergeCell ref="I33:I34"/>
    <mergeCell ref="H33:H34"/>
    <mergeCell ref="I35:I36"/>
    <mergeCell ref="I15:I16"/>
    <mergeCell ref="H17:H18"/>
    <mergeCell ref="I29:I30"/>
    <mergeCell ref="J35:J36"/>
    <mergeCell ref="K36:M36"/>
    <mergeCell ref="J29:J30"/>
    <mergeCell ref="P45:P46"/>
    <mergeCell ref="P29:P30"/>
    <mergeCell ref="P43:P44"/>
    <mergeCell ref="O43:O44"/>
    <mergeCell ref="N43:N44"/>
    <mergeCell ref="Q43:Q44"/>
    <mergeCell ref="N37:N38"/>
    <mergeCell ref="N35:N36"/>
    <mergeCell ref="O29:O30"/>
    <mergeCell ref="O31:O32"/>
    <mergeCell ref="R53:R54"/>
    <mergeCell ref="S53:S54"/>
    <mergeCell ref="S51:S52"/>
    <mergeCell ref="R51:R52"/>
    <mergeCell ref="Q53:Q54"/>
    <mergeCell ref="N27:N28"/>
    <mergeCell ref="R45:R46"/>
    <mergeCell ref="Q45:Q46"/>
    <mergeCell ref="O45:O46"/>
    <mergeCell ref="N45:N46"/>
    <mergeCell ref="R47:R48"/>
    <mergeCell ref="Q47:Q48"/>
    <mergeCell ref="P51:P52"/>
    <mergeCell ref="O51:O52"/>
    <mergeCell ref="S49:S50"/>
    <mergeCell ref="R49:R50"/>
    <mergeCell ref="Q49:Q50"/>
    <mergeCell ref="P49:P50"/>
    <mergeCell ref="P47:P48"/>
    <mergeCell ref="P41:P42"/>
    <mergeCell ref="S41:S42"/>
    <mergeCell ref="R41:R42"/>
    <mergeCell ref="Q41:Q42"/>
    <mergeCell ref="S43:S44"/>
    <mergeCell ref="R43:R44"/>
    <mergeCell ref="S45:S46"/>
    <mergeCell ref="K50:M50"/>
    <mergeCell ref="N53:N54"/>
    <mergeCell ref="O53:O54"/>
    <mergeCell ref="K46:M46"/>
    <mergeCell ref="P53:P54"/>
    <mergeCell ref="O49:O50"/>
    <mergeCell ref="Q51:Q52"/>
    <mergeCell ref="S47:S48"/>
    <mergeCell ref="N49:N50"/>
    <mergeCell ref="I53:I54"/>
    <mergeCell ref="H41:H42"/>
    <mergeCell ref="J43:J44"/>
    <mergeCell ref="J45:J46"/>
    <mergeCell ref="H47:H48"/>
    <mergeCell ref="I45:I46"/>
    <mergeCell ref="I43:I44"/>
    <mergeCell ref="H43:H44"/>
    <mergeCell ref="J53:J54"/>
    <mergeCell ref="K54:M54"/>
    <mergeCell ref="C53:C54"/>
    <mergeCell ref="D53:D54"/>
    <mergeCell ref="E53:E54"/>
    <mergeCell ref="H51:H52"/>
    <mergeCell ref="E51:E52"/>
    <mergeCell ref="I51:I52"/>
    <mergeCell ref="H53:H54"/>
    <mergeCell ref="F53:F54"/>
    <mergeCell ref="G53:G54"/>
    <mergeCell ref="N51:N52"/>
    <mergeCell ref="G51:G52"/>
    <mergeCell ref="G43:G44"/>
    <mergeCell ref="F51:F52"/>
    <mergeCell ref="G47:G48"/>
    <mergeCell ref="G49:G50"/>
    <mergeCell ref="K44:M44"/>
    <mergeCell ref="N47:N48"/>
    <mergeCell ref="O33:O34"/>
    <mergeCell ref="N33:N34"/>
    <mergeCell ref="N31:N32"/>
    <mergeCell ref="J31:J32"/>
    <mergeCell ref="K32:M32"/>
    <mergeCell ref="J49:J50"/>
    <mergeCell ref="O41:O42"/>
    <mergeCell ref="N41:N42"/>
    <mergeCell ref="J41:J42"/>
    <mergeCell ref="O47:O48"/>
    <mergeCell ref="F27:F28"/>
    <mergeCell ref="H29:H30"/>
    <mergeCell ref="J25:J26"/>
    <mergeCell ref="K28:M28"/>
    <mergeCell ref="I25:I26"/>
    <mergeCell ref="K52:M52"/>
    <mergeCell ref="J51:J52"/>
    <mergeCell ref="H35:H36"/>
    <mergeCell ref="H31:H32"/>
    <mergeCell ref="J33:J34"/>
    <mergeCell ref="R17:R18"/>
    <mergeCell ref="Q17:Q18"/>
    <mergeCell ref="R19:R20"/>
    <mergeCell ref="Q19:Q20"/>
    <mergeCell ref="K26:M26"/>
    <mergeCell ref="K18:M18"/>
    <mergeCell ref="P19:P20"/>
    <mergeCell ref="R21:R22"/>
    <mergeCell ref="N25:N26"/>
    <mergeCell ref="O17:O18"/>
    <mergeCell ref="Q25:Q26"/>
    <mergeCell ref="P25:P26"/>
    <mergeCell ref="P13:P14"/>
    <mergeCell ref="O15:O16"/>
    <mergeCell ref="D25:D26"/>
    <mergeCell ref="G25:G26"/>
    <mergeCell ref="F25:F26"/>
    <mergeCell ref="J23:J24"/>
    <mergeCell ref="D13:D14"/>
    <mergeCell ref="E13:E14"/>
    <mergeCell ref="N17:N18"/>
    <mergeCell ref="P15:P16"/>
    <mergeCell ref="E41:E42"/>
    <mergeCell ref="F29:F30"/>
    <mergeCell ref="H23:H24"/>
    <mergeCell ref="H21:H22"/>
    <mergeCell ref="E29:E30"/>
    <mergeCell ref="G27:G28"/>
    <mergeCell ref="G29:G30"/>
    <mergeCell ref="E27:E28"/>
    <mergeCell ref="C41:C42"/>
    <mergeCell ref="D37:D38"/>
    <mergeCell ref="S10:S12"/>
    <mergeCell ref="S13:S14"/>
    <mergeCell ref="R13:R14"/>
    <mergeCell ref="Q13:Q14"/>
    <mergeCell ref="G19:G20"/>
    <mergeCell ref="R10:R12"/>
    <mergeCell ref="P21:P22"/>
    <mergeCell ref="N15:N16"/>
    <mergeCell ref="F35:F36"/>
    <mergeCell ref="D35:D36"/>
    <mergeCell ref="C37:C38"/>
    <mergeCell ref="C51:C52"/>
    <mergeCell ref="D51:D52"/>
    <mergeCell ref="C47:C48"/>
    <mergeCell ref="C43:C44"/>
    <mergeCell ref="C39:C40"/>
    <mergeCell ref="D41:D42"/>
    <mergeCell ref="D39:D40"/>
    <mergeCell ref="D27:D28"/>
    <mergeCell ref="C27:C28"/>
    <mergeCell ref="C35:C36"/>
    <mergeCell ref="F31:F32"/>
    <mergeCell ref="C33:C34"/>
    <mergeCell ref="G37:G38"/>
    <mergeCell ref="F37:F38"/>
    <mergeCell ref="E37:E38"/>
    <mergeCell ref="G31:G32"/>
    <mergeCell ref="E35:E36"/>
    <mergeCell ref="C29:C30"/>
    <mergeCell ref="F33:F34"/>
    <mergeCell ref="D29:D30"/>
    <mergeCell ref="C31:C32"/>
    <mergeCell ref="E33:E34"/>
    <mergeCell ref="D31:D32"/>
    <mergeCell ref="D33:D34"/>
    <mergeCell ref="E31:E32"/>
    <mergeCell ref="D19:D20"/>
    <mergeCell ref="C23:C24"/>
    <mergeCell ref="D23:D24"/>
    <mergeCell ref="E23:E24"/>
    <mergeCell ref="F13:F14"/>
    <mergeCell ref="C15:C16"/>
    <mergeCell ref="E15:E16"/>
    <mergeCell ref="F23:F24"/>
    <mergeCell ref="C17:C18"/>
    <mergeCell ref="E25:E26"/>
    <mergeCell ref="D17:D18"/>
    <mergeCell ref="D15:D16"/>
    <mergeCell ref="F21:F22"/>
    <mergeCell ref="D21:D22"/>
    <mergeCell ref="C21:C22"/>
    <mergeCell ref="C19:C20"/>
    <mergeCell ref="C25:C26"/>
    <mergeCell ref="F19:F20"/>
    <mergeCell ref="E19:E20"/>
    <mergeCell ref="N11:N12"/>
    <mergeCell ref="O11:O12"/>
    <mergeCell ref="N13:N14"/>
    <mergeCell ref="K14:M14"/>
    <mergeCell ref="K11:M11"/>
    <mergeCell ref="I13:I14"/>
    <mergeCell ref="J13:J14"/>
    <mergeCell ref="A1:B1"/>
    <mergeCell ref="A8:F8"/>
    <mergeCell ref="A4:B4"/>
    <mergeCell ref="C1:S1"/>
    <mergeCell ref="C3:S3"/>
    <mergeCell ref="C2:S2"/>
    <mergeCell ref="C6:S6"/>
    <mergeCell ref="C5:S5"/>
    <mergeCell ref="C4:S4"/>
    <mergeCell ref="G8:S8"/>
    <mergeCell ref="A3:B3"/>
    <mergeCell ref="A2:B2"/>
    <mergeCell ref="B13:B14"/>
    <mergeCell ref="A7:S7"/>
    <mergeCell ref="Q10:Q12"/>
    <mergeCell ref="P10:P12"/>
    <mergeCell ref="A5:B5"/>
    <mergeCell ref="O13:O14"/>
    <mergeCell ref="H10:H12"/>
    <mergeCell ref="G10:G12"/>
    <mergeCell ref="A13:A14"/>
    <mergeCell ref="A17:A18"/>
    <mergeCell ref="E10:F10"/>
    <mergeCell ref="C13:C14"/>
    <mergeCell ref="F17:F18"/>
    <mergeCell ref="B10:B12"/>
    <mergeCell ref="C10:C12"/>
    <mergeCell ref="B15:B16"/>
    <mergeCell ref="A25:A26"/>
    <mergeCell ref="A6:B6"/>
    <mergeCell ref="A10:A12"/>
    <mergeCell ref="J11:J12"/>
    <mergeCell ref="I10:O10"/>
    <mergeCell ref="I11:I12"/>
    <mergeCell ref="D10:D12"/>
    <mergeCell ref="F11:F12"/>
    <mergeCell ref="E11:E12"/>
    <mergeCell ref="A9:S9"/>
    <mergeCell ref="B23:B24"/>
    <mergeCell ref="A15:A16"/>
    <mergeCell ref="A23:A24"/>
    <mergeCell ref="A19:A20"/>
    <mergeCell ref="A21:A22"/>
    <mergeCell ref="B21:B22"/>
    <mergeCell ref="B17:B18"/>
    <mergeCell ref="B19:B20"/>
    <mergeCell ref="B25:B26"/>
    <mergeCell ref="B35:B36"/>
    <mergeCell ref="B27:B28"/>
    <mergeCell ref="B29:B30"/>
    <mergeCell ref="B31:B32"/>
    <mergeCell ref="B33:B34"/>
    <mergeCell ref="B49:B50"/>
    <mergeCell ref="B41:B42"/>
    <mergeCell ref="B39:B40"/>
    <mergeCell ref="B37:B38"/>
    <mergeCell ref="B45:B46"/>
    <mergeCell ref="A39:A40"/>
    <mergeCell ref="B43:B44"/>
    <mergeCell ref="A45:A46"/>
    <mergeCell ref="A43:A44"/>
    <mergeCell ref="A41:A42"/>
    <mergeCell ref="B53:B54"/>
    <mergeCell ref="B51:B52"/>
    <mergeCell ref="A53:A54"/>
    <mergeCell ref="A51:A52"/>
    <mergeCell ref="A49:A50"/>
    <mergeCell ref="A47:A48"/>
    <mergeCell ref="B47:B48"/>
    <mergeCell ref="A35:A36"/>
    <mergeCell ref="A37:A38"/>
    <mergeCell ref="A29:A30"/>
    <mergeCell ref="A27:A28"/>
    <mergeCell ref="A33:A34"/>
    <mergeCell ref="A31:A32"/>
  </mergeCells>
  <printOptions horizontalCentered="1"/>
  <pageMargins left="0.31496062992125984" right="0.31496062992125984" top="0.31496062992125984" bottom="0.31496062992125984" header="0" footer="0"/>
  <pageSetup fitToHeight="10" horizontalDpi="600" verticalDpi="600" orientation="landscape" paperSize="9" scale="64" r:id="rId2"/>
  <rowBreaks count="1" manualBreakCount="1">
    <brk id="20" max="255" man="1"/>
  </rowBreaks>
  <drawing r:id="rId1"/>
</worksheet>
</file>

<file path=xl/worksheets/sheet20.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52"/>
  <sheetViews>
    <sheetView zoomScalePageLayoutView="0" workbookViewId="0" topLeftCell="A1">
      <selection activeCell="B6" sqref="B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52"/>
  <sheetViews>
    <sheetView zoomScalePageLayoutView="0" workbookViewId="0" topLeftCell="A1">
      <selection activeCell="B6" sqref="B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3"/>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3"/>
      <c r="C8" s="1"/>
      <c r="D8" s="1"/>
    </row>
    <row r="9" spans="1:4" ht="15">
      <c r="A9" s="2" t="s">
        <v>6</v>
      </c>
      <c r="B9" s="45"/>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2"/>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D52"/>
  <sheetViews>
    <sheetView zoomScalePageLayoutView="0" workbookViewId="0" topLeftCell="A1">
      <selection activeCell="B7" sqref="B7"/>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D52"/>
  <sheetViews>
    <sheetView zoomScalePageLayoutView="0" workbookViewId="0" topLeftCell="A1">
      <selection activeCell="B6" sqref="B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2"/>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11"/>
      <c r="C8" s="1"/>
      <c r="D8" s="1"/>
    </row>
    <row r="9" spans="1:4" ht="15">
      <c r="A9" s="2" t="s">
        <v>6</v>
      </c>
      <c r="B9" s="2"/>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1">
      <selection activeCell="B51" sqref="B51"/>
    </sheetView>
  </sheetViews>
  <sheetFormatPr defaultColWidth="9.140625" defaultRowHeight="15"/>
  <cols>
    <col min="1" max="1" width="4.7109375" style="0" customWidth="1"/>
    <col min="2" max="2" width="32.140625" style="0" customWidth="1"/>
    <col min="3" max="4" width="6.7109375" style="0" customWidth="1"/>
    <col min="5" max="5" width="35.00390625" style="0" customWidth="1"/>
  </cols>
  <sheetData>
    <row r="1" spans="1:14" ht="15" customHeight="1">
      <c r="A1" s="144" t="s">
        <v>71</v>
      </c>
      <c r="B1" s="144"/>
      <c r="C1" s="144"/>
      <c r="D1" s="144"/>
      <c r="E1" s="144"/>
      <c r="F1" s="144"/>
      <c r="G1" s="144"/>
      <c r="H1" s="144"/>
      <c r="I1" s="144"/>
      <c r="J1" s="144"/>
      <c r="K1" s="144"/>
      <c r="L1" s="144"/>
      <c r="M1" s="7"/>
      <c r="N1" s="7"/>
    </row>
    <row r="2" spans="1:14" ht="15" customHeight="1">
      <c r="A2" s="145" t="s">
        <v>343</v>
      </c>
      <c r="B2" s="145"/>
      <c r="C2" s="145"/>
      <c r="D2" s="145"/>
      <c r="E2" s="145"/>
      <c r="F2" s="145"/>
      <c r="G2" s="145"/>
      <c r="H2" s="145"/>
      <c r="I2" s="145"/>
      <c r="J2" s="145"/>
      <c r="K2" s="145"/>
      <c r="L2" s="145"/>
      <c r="M2" s="7"/>
      <c r="N2" s="7"/>
    </row>
    <row r="3" spans="1:14" ht="15">
      <c r="A3" s="147" t="s">
        <v>109</v>
      </c>
      <c r="B3" s="147"/>
      <c r="C3" s="147"/>
      <c r="D3" s="147"/>
      <c r="E3" s="147"/>
      <c r="F3" s="147"/>
      <c r="G3" s="147"/>
      <c r="H3" s="147"/>
      <c r="I3" s="147"/>
      <c r="J3" s="147"/>
      <c r="K3" s="147"/>
      <c r="L3" s="147"/>
      <c r="M3" s="7"/>
      <c r="N3" s="7"/>
    </row>
    <row r="4" spans="1:14" ht="15">
      <c r="A4" s="148" t="s">
        <v>110</v>
      </c>
      <c r="B4" s="148"/>
      <c r="C4" s="148"/>
      <c r="D4" s="148"/>
      <c r="E4" s="148"/>
      <c r="F4" s="148"/>
      <c r="G4" s="148"/>
      <c r="H4" s="148"/>
      <c r="I4" s="148"/>
      <c r="J4" s="148"/>
      <c r="K4" s="148"/>
      <c r="L4" s="148"/>
      <c r="M4" s="7"/>
      <c r="N4" s="7"/>
    </row>
    <row r="5" spans="1:14" ht="15">
      <c r="A5" s="146" t="s">
        <v>22</v>
      </c>
      <c r="B5" s="146" t="s">
        <v>69</v>
      </c>
      <c r="C5" s="146" t="s">
        <v>70</v>
      </c>
      <c r="D5" s="149" t="s">
        <v>122</v>
      </c>
      <c r="E5" s="146" t="s">
        <v>84</v>
      </c>
      <c r="F5" s="146" t="s">
        <v>48</v>
      </c>
      <c r="G5" s="146" t="s">
        <v>31</v>
      </c>
      <c r="H5" s="146" t="s">
        <v>38</v>
      </c>
      <c r="I5" s="146"/>
      <c r="J5" s="146"/>
      <c r="K5" s="146" t="s">
        <v>44</v>
      </c>
      <c r="L5" s="146" t="s">
        <v>49</v>
      </c>
      <c r="M5" s="151" t="s">
        <v>362</v>
      </c>
      <c r="N5" s="7"/>
    </row>
    <row r="6" spans="1:14" ht="15">
      <c r="A6" s="146"/>
      <c r="B6" s="146"/>
      <c r="C6" s="146"/>
      <c r="D6" s="150"/>
      <c r="E6" s="146"/>
      <c r="F6" s="146"/>
      <c r="G6" s="146"/>
      <c r="H6" s="8" t="s">
        <v>39</v>
      </c>
      <c r="I6" s="8" t="s">
        <v>40</v>
      </c>
      <c r="J6" s="8" t="s">
        <v>41</v>
      </c>
      <c r="K6" s="146"/>
      <c r="L6" s="146"/>
      <c r="M6" s="151"/>
      <c r="N6" s="7"/>
    </row>
    <row r="7" spans="1:14" ht="25.5">
      <c r="A7" s="20">
        <v>1</v>
      </c>
      <c r="B7" s="20" t="str">
        <f>'Г1'!B6</f>
        <v>Симонов Николай Александрович</v>
      </c>
      <c r="C7" s="20" t="str">
        <f>'Г1'!B3</f>
        <v>5</v>
      </c>
      <c r="D7" s="50" t="str">
        <f>'Г1'!C3</f>
        <v>3 с эл.4</v>
      </c>
      <c r="E7" s="19" t="str">
        <f>'Г1'!B40</f>
        <v>Туркестанский хребет, Памиро-Алай</v>
      </c>
      <c r="F7" s="20">
        <v>25</v>
      </c>
      <c r="G7" s="20">
        <v>3</v>
      </c>
      <c r="H7" s="20">
        <v>1</v>
      </c>
      <c r="I7" s="20">
        <v>0</v>
      </c>
      <c r="J7" s="20">
        <v>0</v>
      </c>
      <c r="K7" s="20">
        <v>3</v>
      </c>
      <c r="L7" s="20">
        <v>3</v>
      </c>
      <c r="M7" s="7">
        <f aca="true" t="shared" si="0" ref="M7:M18">SUM(F7:L7)</f>
        <v>35</v>
      </c>
      <c r="N7" s="7"/>
    </row>
    <row r="8" spans="1:14" ht="15">
      <c r="A8" s="20">
        <v>2</v>
      </c>
      <c r="B8" s="20" t="str">
        <f>'Г2'!B6</f>
        <v>Шкитов Дмитрий Андреевич</v>
      </c>
      <c r="C8" s="20">
        <f>'Г2'!B3</f>
        <v>4</v>
      </c>
      <c r="D8" s="50">
        <f>'Г2'!C3</f>
        <v>4</v>
      </c>
      <c r="E8" s="19" t="str">
        <f>'Г2'!B40</f>
        <v>Хребет Терскей Алатоо, Центральный Тянь-Шань</v>
      </c>
      <c r="F8" s="20">
        <v>47</v>
      </c>
      <c r="G8" s="20">
        <v>3</v>
      </c>
      <c r="H8" s="20">
        <v>3</v>
      </c>
      <c r="I8" s="20">
        <v>1</v>
      </c>
      <c r="J8" s="20">
        <v>1</v>
      </c>
      <c r="K8" s="20">
        <v>9</v>
      </c>
      <c r="L8" s="20">
        <v>3</v>
      </c>
      <c r="M8" s="7">
        <f t="shared" si="0"/>
        <v>67</v>
      </c>
      <c r="N8" s="7"/>
    </row>
    <row r="9" spans="1:14" ht="15">
      <c r="A9" s="20">
        <v>3</v>
      </c>
      <c r="B9" s="20" t="str">
        <f>'Г3'!B6</f>
        <v>Кушманцев Станислав Иванович</v>
      </c>
      <c r="C9" s="20">
        <f>'Г3'!B3</f>
        <v>5</v>
      </c>
      <c r="D9" s="50">
        <f>'Г3'!C3</f>
        <v>5</v>
      </c>
      <c r="E9" s="19" t="str">
        <f>'Г3'!B40</f>
        <v>Киргизский хребет, Сев. Тянь-Шань                                                                                                                </v>
      </c>
      <c r="F9" s="20">
        <v>60</v>
      </c>
      <c r="G9" s="20">
        <v>1</v>
      </c>
      <c r="H9" s="20">
        <v>-1</v>
      </c>
      <c r="I9" s="20">
        <v>0</v>
      </c>
      <c r="J9" s="20">
        <v>0</v>
      </c>
      <c r="K9" s="20">
        <v>2</v>
      </c>
      <c r="L9" s="20">
        <v>3</v>
      </c>
      <c r="M9" s="7">
        <f t="shared" si="0"/>
        <v>65</v>
      </c>
      <c r="N9" s="7"/>
    </row>
    <row r="10" spans="1:14" ht="15">
      <c r="A10" s="20">
        <v>4</v>
      </c>
      <c r="B10" s="20" t="str">
        <f>'Г4'!B6</f>
        <v>Борисов Юрий Михайлович</v>
      </c>
      <c r="C10" s="20">
        <f>'Г4'!B3</f>
        <v>5</v>
      </c>
      <c r="D10" s="50">
        <f>'Г4'!C3</f>
        <v>5</v>
      </c>
      <c r="E10" s="19" t="str">
        <f>'Г4'!B40</f>
        <v>Зеравшанский хребет (горный узел Такали), Памиро-Алай</v>
      </c>
      <c r="F10" s="20">
        <v>65</v>
      </c>
      <c r="G10" s="20">
        <v>3</v>
      </c>
      <c r="H10" s="20">
        <v>2</v>
      </c>
      <c r="I10" s="20">
        <v>1</v>
      </c>
      <c r="J10" s="20">
        <v>0</v>
      </c>
      <c r="K10" s="20">
        <v>4</v>
      </c>
      <c r="L10" s="20">
        <v>4</v>
      </c>
      <c r="M10" s="7">
        <f t="shared" si="0"/>
        <v>79</v>
      </c>
      <c r="N10" s="7"/>
    </row>
    <row r="11" spans="1:14" ht="15">
      <c r="A11" s="20">
        <v>5</v>
      </c>
      <c r="B11" s="20" t="str">
        <f>'Г5'!B6</f>
        <v>Фатихова Альфия Азатовна</v>
      </c>
      <c r="C11" s="20">
        <f>'Г5'!B3</f>
        <v>4</v>
      </c>
      <c r="D11" s="50">
        <f>'Г5'!C3</f>
        <v>4</v>
      </c>
      <c r="E11" s="19" t="str">
        <f>'Г5'!B40</f>
        <v>Гиссарский хр., Фанские горы, Памиро-Алай</v>
      </c>
      <c r="F11" s="20">
        <v>42</v>
      </c>
      <c r="G11" s="20">
        <v>2</v>
      </c>
      <c r="H11" s="20">
        <v>3</v>
      </c>
      <c r="I11" s="20">
        <v>1</v>
      </c>
      <c r="J11" s="20">
        <v>1</v>
      </c>
      <c r="K11" s="20">
        <v>5</v>
      </c>
      <c r="L11" s="20">
        <v>3</v>
      </c>
      <c r="M11" s="7">
        <f t="shared" si="0"/>
        <v>57</v>
      </c>
      <c r="N11" s="7"/>
    </row>
    <row r="12" spans="1:14" ht="15">
      <c r="A12" s="20">
        <v>6</v>
      </c>
      <c r="B12" s="20" t="str">
        <f>'Г6'!B6</f>
        <v>Борисов Владимир Борисович</v>
      </c>
      <c r="C12" s="20">
        <f>'Г6'!B3</f>
        <v>3</v>
      </c>
      <c r="D12" s="50">
        <f>'Г6'!C3</f>
        <v>3</v>
      </c>
      <c r="E12" s="19" t="str">
        <f>'Г6'!B40</f>
        <v>Хребет Терскей-Алатоо, Центральный Тянь-Шань</v>
      </c>
      <c r="F12" s="20">
        <v>20</v>
      </c>
      <c r="G12" s="20">
        <v>1</v>
      </c>
      <c r="H12" s="20">
        <v>2</v>
      </c>
      <c r="I12" s="20">
        <v>1</v>
      </c>
      <c r="J12" s="20">
        <v>1</v>
      </c>
      <c r="K12" s="20">
        <v>2</v>
      </c>
      <c r="L12" s="20">
        <v>3</v>
      </c>
      <c r="M12" s="7">
        <f t="shared" si="0"/>
        <v>30</v>
      </c>
      <c r="N12" s="7"/>
    </row>
    <row r="13" spans="1:14" ht="15">
      <c r="A13" s="20">
        <v>7</v>
      </c>
      <c r="B13" s="20" t="str">
        <f>'Г7'!B6</f>
        <v>Деменев Николай Павлович</v>
      </c>
      <c r="C13" s="20">
        <f>'Г7'!B3</f>
        <v>4</v>
      </c>
      <c r="D13" s="50">
        <f>'Г7'!C3</f>
        <v>4</v>
      </c>
      <c r="E13" s="19" t="str">
        <f>'Г7'!B40</f>
        <v>Хребет Терскей-Алатоо, Центральный Тянь-Шань</v>
      </c>
      <c r="F13" s="20">
        <v>42</v>
      </c>
      <c r="G13" s="20">
        <v>6</v>
      </c>
      <c r="H13" s="20">
        <v>3</v>
      </c>
      <c r="I13" s="20">
        <v>1</v>
      </c>
      <c r="J13" s="20">
        <v>1</v>
      </c>
      <c r="K13" s="20">
        <v>4</v>
      </c>
      <c r="L13" s="20">
        <v>4</v>
      </c>
      <c r="M13" s="7">
        <f t="shared" si="0"/>
        <v>61</v>
      </c>
      <c r="N13" s="7"/>
    </row>
    <row r="14" spans="1:14" ht="25.5">
      <c r="A14" s="20">
        <v>8</v>
      </c>
      <c r="B14" s="20" t="str">
        <f>'Г8'!B6</f>
        <v>Попов Валерий Фридрихович</v>
      </c>
      <c r="C14" s="20" t="str">
        <f>'Г8'!B3</f>
        <v>4 с эл. 5</v>
      </c>
      <c r="D14" s="50" t="str">
        <f>'Г8'!C3</f>
        <v>4 с эл.5</v>
      </c>
      <c r="E14" s="19" t="str">
        <f>'Г8'!B40</f>
        <v> Хребет Терскей-Алатоо, Центральный Тянь-Шань</v>
      </c>
      <c r="F14" s="20">
        <v>44</v>
      </c>
      <c r="G14" s="20">
        <v>4</v>
      </c>
      <c r="H14" s="20">
        <v>1</v>
      </c>
      <c r="I14" s="20">
        <v>2</v>
      </c>
      <c r="J14" s="20">
        <v>0</v>
      </c>
      <c r="K14" s="20">
        <v>4</v>
      </c>
      <c r="L14" s="20">
        <v>4</v>
      </c>
      <c r="M14" s="7">
        <f t="shared" si="0"/>
        <v>59</v>
      </c>
      <c r="N14" s="7"/>
    </row>
    <row r="15" spans="1:14" ht="15">
      <c r="A15" s="20">
        <v>9</v>
      </c>
      <c r="B15" s="20" t="str">
        <f>'Г9'!B6</f>
        <v>Хмелёв Станислав Николаевич</v>
      </c>
      <c r="C15" s="20">
        <f>'Г9'!B3</f>
        <v>3</v>
      </c>
      <c r="D15" s="50">
        <f>'Г9'!C3</f>
        <v>3</v>
      </c>
      <c r="E15" s="19" t="str">
        <f>'Г9'!B40</f>
        <v>Хребет Терскей Алатау, Центральный Тянь-Шань</v>
      </c>
      <c r="F15" s="20">
        <v>22</v>
      </c>
      <c r="G15" s="20">
        <v>2</v>
      </c>
      <c r="H15" s="20">
        <v>3</v>
      </c>
      <c r="I15" s="20">
        <v>2</v>
      </c>
      <c r="J15" s="20">
        <v>0</v>
      </c>
      <c r="K15" s="20">
        <v>3</v>
      </c>
      <c r="L15" s="20">
        <v>3</v>
      </c>
      <c r="M15" s="7">
        <f t="shared" si="0"/>
        <v>35</v>
      </c>
      <c r="N15" s="7"/>
    </row>
    <row r="16" spans="1:14" ht="15">
      <c r="A16" s="20">
        <v>10</v>
      </c>
      <c r="B16" s="20" t="str">
        <f>'Г10'!B6</f>
        <v>Рыбальченко Андрей Николаевич</v>
      </c>
      <c r="C16" s="20">
        <f>'Г10'!B3</f>
        <v>4</v>
      </c>
      <c r="D16" s="50">
        <f>'Г10'!C3</f>
        <v>4</v>
      </c>
      <c r="E16" s="19" t="str">
        <f>'Г10'!B40</f>
        <v>Приэльбрусье, Центральный Кавказ</v>
      </c>
      <c r="F16" s="20">
        <v>42</v>
      </c>
      <c r="G16" s="20">
        <v>1</v>
      </c>
      <c r="H16" s="20">
        <v>2</v>
      </c>
      <c r="I16" s="20">
        <v>1</v>
      </c>
      <c r="J16" s="20">
        <v>0</v>
      </c>
      <c r="K16" s="20">
        <v>3</v>
      </c>
      <c r="L16" s="20">
        <v>3</v>
      </c>
      <c r="M16" s="7">
        <f t="shared" si="0"/>
        <v>52</v>
      </c>
      <c r="N16" s="7"/>
    </row>
    <row r="17" spans="1:14" ht="15">
      <c r="A17" s="20">
        <v>11</v>
      </c>
      <c r="B17" s="20" t="s">
        <v>216</v>
      </c>
      <c r="C17" s="20">
        <f>'Г11'!B3</f>
        <v>3</v>
      </c>
      <c r="D17" s="50">
        <f>'Г11'!C3</f>
        <v>3</v>
      </c>
      <c r="E17" s="19" t="s">
        <v>218</v>
      </c>
      <c r="F17" s="20">
        <v>21</v>
      </c>
      <c r="G17" s="20">
        <v>1</v>
      </c>
      <c r="H17" s="20">
        <v>3</v>
      </c>
      <c r="I17" s="20">
        <v>1</v>
      </c>
      <c r="J17" s="20">
        <v>1</v>
      </c>
      <c r="K17" s="20">
        <v>4</v>
      </c>
      <c r="L17" s="20">
        <v>3</v>
      </c>
      <c r="M17" s="7">
        <f t="shared" si="0"/>
        <v>34</v>
      </c>
      <c r="N17" s="7"/>
    </row>
    <row r="18" spans="1:14" ht="16.5" customHeight="1">
      <c r="A18" s="20">
        <v>12</v>
      </c>
      <c r="B18" s="20" t="s">
        <v>217</v>
      </c>
      <c r="C18" s="20">
        <f>'Г12'!B3</f>
        <v>4</v>
      </c>
      <c r="D18" s="50">
        <f>'Г12'!C3</f>
        <v>4</v>
      </c>
      <c r="E18" s="19" t="s">
        <v>218</v>
      </c>
      <c r="F18" s="20">
        <v>43</v>
      </c>
      <c r="G18" s="20">
        <v>3</v>
      </c>
      <c r="H18" s="20">
        <v>2</v>
      </c>
      <c r="I18" s="20">
        <v>1</v>
      </c>
      <c r="J18" s="20">
        <v>1</v>
      </c>
      <c r="K18" s="20">
        <v>3</v>
      </c>
      <c r="L18" s="20">
        <v>3</v>
      </c>
      <c r="M18" s="7">
        <f t="shared" si="0"/>
        <v>56</v>
      </c>
      <c r="N18" s="7"/>
    </row>
    <row r="19" spans="1:14" ht="15" hidden="1">
      <c r="A19" s="20">
        <v>13</v>
      </c>
      <c r="B19" s="20">
        <f>'Г13'!B6</f>
        <v>0</v>
      </c>
      <c r="C19" s="20">
        <f>'Г13'!B3</f>
        <v>0</v>
      </c>
      <c r="D19" s="50">
        <f>'Г13'!C3</f>
        <v>0</v>
      </c>
      <c r="E19" s="19">
        <f>'Г13'!B40</f>
        <v>0</v>
      </c>
      <c r="F19" s="20">
        <v>0</v>
      </c>
      <c r="G19" s="20">
        <v>0</v>
      </c>
      <c r="H19" s="20">
        <v>0</v>
      </c>
      <c r="I19" s="20">
        <v>0</v>
      </c>
      <c r="J19" s="20">
        <v>0</v>
      </c>
      <c r="K19" s="20">
        <v>0</v>
      </c>
      <c r="L19" s="20">
        <v>0</v>
      </c>
      <c r="M19" s="7"/>
      <c r="N19" s="7"/>
    </row>
    <row r="20" spans="1:14" ht="15" hidden="1">
      <c r="A20" s="20">
        <v>14</v>
      </c>
      <c r="B20" s="20">
        <f>'Г14'!B6</f>
        <v>0</v>
      </c>
      <c r="C20" s="20">
        <f>'Г14'!B3</f>
        <v>0</v>
      </c>
      <c r="D20" s="50">
        <f>'Г14'!C3</f>
        <v>0</v>
      </c>
      <c r="E20" s="19">
        <f>'Г14'!B40</f>
        <v>0</v>
      </c>
      <c r="F20" s="20">
        <v>0</v>
      </c>
      <c r="G20" s="20">
        <v>0</v>
      </c>
      <c r="H20" s="20">
        <v>0</v>
      </c>
      <c r="I20" s="20">
        <v>0</v>
      </c>
      <c r="J20" s="20">
        <v>0</v>
      </c>
      <c r="K20" s="20">
        <v>0</v>
      </c>
      <c r="L20" s="20">
        <v>0</v>
      </c>
      <c r="M20" s="7"/>
      <c r="N20" s="7"/>
    </row>
    <row r="21" spans="1:14" ht="15" hidden="1">
      <c r="A21" s="20">
        <v>15</v>
      </c>
      <c r="B21" s="20">
        <f>'Г15'!B6</f>
        <v>0</v>
      </c>
      <c r="C21" s="20">
        <f>'Г15'!B3</f>
        <v>0</v>
      </c>
      <c r="D21" s="50">
        <f>'Г15'!C3</f>
        <v>0</v>
      </c>
      <c r="E21" s="19">
        <f>'Г15'!B40</f>
        <v>0</v>
      </c>
      <c r="F21" s="20">
        <v>0</v>
      </c>
      <c r="G21" s="20">
        <v>0</v>
      </c>
      <c r="H21" s="20">
        <v>0</v>
      </c>
      <c r="I21" s="20">
        <v>0</v>
      </c>
      <c r="J21" s="20">
        <v>0</v>
      </c>
      <c r="K21" s="20">
        <v>0</v>
      </c>
      <c r="L21" s="20">
        <v>0</v>
      </c>
      <c r="M21" s="7"/>
      <c r="N21" s="7"/>
    </row>
    <row r="22" spans="1:14" ht="15" hidden="1">
      <c r="A22" s="20">
        <v>16</v>
      </c>
      <c r="B22" s="20">
        <f>'Г16'!B6</f>
        <v>0</v>
      </c>
      <c r="C22" s="20">
        <f>'Г16'!B3</f>
        <v>0</v>
      </c>
      <c r="D22" s="50">
        <f>'Г16'!C3</f>
        <v>0</v>
      </c>
      <c r="E22" s="19">
        <f>'Г16'!B40</f>
        <v>0</v>
      </c>
      <c r="F22" s="20">
        <v>0</v>
      </c>
      <c r="G22" s="20">
        <v>0</v>
      </c>
      <c r="H22" s="20">
        <v>0</v>
      </c>
      <c r="I22" s="20">
        <v>0</v>
      </c>
      <c r="J22" s="20">
        <v>0</v>
      </c>
      <c r="K22" s="20">
        <v>0</v>
      </c>
      <c r="L22" s="20">
        <v>0</v>
      </c>
      <c r="M22" s="7"/>
      <c r="N22" s="7"/>
    </row>
    <row r="23" spans="1:14" ht="15" hidden="1">
      <c r="A23" s="20">
        <v>17</v>
      </c>
      <c r="B23" s="20">
        <f>'Г17'!B6</f>
        <v>0</v>
      </c>
      <c r="C23" s="20">
        <f>'Г17'!B3</f>
        <v>0</v>
      </c>
      <c r="D23" s="50">
        <f>'Г17'!C3</f>
        <v>0</v>
      </c>
      <c r="E23" s="19">
        <f>'Г17'!B40</f>
        <v>0</v>
      </c>
      <c r="F23" s="20">
        <v>0</v>
      </c>
      <c r="G23" s="20">
        <v>0</v>
      </c>
      <c r="H23" s="20">
        <v>0</v>
      </c>
      <c r="I23" s="20">
        <v>0</v>
      </c>
      <c r="J23" s="20">
        <v>0</v>
      </c>
      <c r="K23" s="20">
        <v>0</v>
      </c>
      <c r="L23" s="20">
        <v>0</v>
      </c>
      <c r="M23" s="7"/>
      <c r="N23" s="7"/>
    </row>
    <row r="24" spans="1:14" ht="15" hidden="1">
      <c r="A24" s="20">
        <v>18</v>
      </c>
      <c r="B24" s="20">
        <f>'Г18'!B6</f>
        <v>0</v>
      </c>
      <c r="C24" s="20">
        <f>'Г18'!B3</f>
        <v>0</v>
      </c>
      <c r="D24" s="50">
        <f>'Г18'!C3</f>
        <v>0</v>
      </c>
      <c r="E24" s="19">
        <f>'Г18'!B40</f>
        <v>0</v>
      </c>
      <c r="F24" s="20">
        <v>0</v>
      </c>
      <c r="G24" s="20">
        <v>0</v>
      </c>
      <c r="H24" s="20">
        <v>0</v>
      </c>
      <c r="I24" s="20">
        <v>0</v>
      </c>
      <c r="J24" s="20">
        <v>0</v>
      </c>
      <c r="K24" s="20">
        <v>0</v>
      </c>
      <c r="L24" s="20">
        <v>0</v>
      </c>
      <c r="M24" s="7"/>
      <c r="N24" s="7"/>
    </row>
    <row r="25" spans="1:14" ht="15" hidden="1">
      <c r="A25" s="20">
        <v>19</v>
      </c>
      <c r="B25" s="20">
        <f>'Г19'!B6</f>
        <v>0</v>
      </c>
      <c r="C25" s="20">
        <f>'Г19'!B3</f>
        <v>0</v>
      </c>
      <c r="D25" s="50">
        <f>'Г19'!C3</f>
        <v>0</v>
      </c>
      <c r="E25" s="19">
        <f>'Г19'!B40</f>
        <v>0</v>
      </c>
      <c r="F25" s="20">
        <v>0</v>
      </c>
      <c r="G25" s="20">
        <v>0</v>
      </c>
      <c r="H25" s="20">
        <v>0</v>
      </c>
      <c r="I25" s="20">
        <v>0</v>
      </c>
      <c r="J25" s="20">
        <v>0</v>
      </c>
      <c r="K25" s="20">
        <v>0</v>
      </c>
      <c r="L25" s="20">
        <v>0</v>
      </c>
      <c r="M25" s="7"/>
      <c r="N25" s="7"/>
    </row>
    <row r="26" spans="1:14" ht="15" hidden="1">
      <c r="A26" s="20">
        <v>20</v>
      </c>
      <c r="B26" s="20">
        <f>'Г20'!B6</f>
        <v>0</v>
      </c>
      <c r="C26" s="20">
        <f>'Г20'!B3</f>
        <v>0</v>
      </c>
      <c r="D26" s="50">
        <f>'Г20'!C3</f>
        <v>0</v>
      </c>
      <c r="E26" s="19">
        <f>'Г20'!B40</f>
        <v>0</v>
      </c>
      <c r="F26" s="20">
        <v>0</v>
      </c>
      <c r="G26" s="20">
        <v>0</v>
      </c>
      <c r="H26" s="20">
        <v>0</v>
      </c>
      <c r="I26" s="20">
        <v>0</v>
      </c>
      <c r="J26" s="20">
        <v>0</v>
      </c>
      <c r="K26" s="20">
        <v>0</v>
      </c>
      <c r="L26" s="20">
        <v>0</v>
      </c>
      <c r="M26" s="7"/>
      <c r="N26" s="7"/>
    </row>
    <row r="27" spans="1:14" ht="15" hidden="1">
      <c r="A27" s="20">
        <v>21</v>
      </c>
      <c r="B27" s="20">
        <f>'Г21'!B6</f>
        <v>0</v>
      </c>
      <c r="C27" s="20">
        <f>'Г21'!B3</f>
        <v>0</v>
      </c>
      <c r="D27" s="50">
        <f>'Г21'!C3</f>
        <v>0</v>
      </c>
      <c r="E27" s="19">
        <f>'Г21'!B40</f>
        <v>0</v>
      </c>
      <c r="F27" s="20">
        <v>0</v>
      </c>
      <c r="G27" s="20">
        <v>0</v>
      </c>
      <c r="H27" s="20">
        <v>0</v>
      </c>
      <c r="I27" s="20">
        <v>0</v>
      </c>
      <c r="J27" s="20">
        <v>0</v>
      </c>
      <c r="K27" s="20">
        <v>0</v>
      </c>
      <c r="L27" s="20">
        <v>0</v>
      </c>
      <c r="M27" s="7"/>
      <c r="N27" s="7"/>
    </row>
    <row r="28" spans="1:14" ht="15" hidden="1">
      <c r="A28" s="20">
        <v>22</v>
      </c>
      <c r="B28" s="20">
        <f>'Г22'!B6</f>
        <v>0</v>
      </c>
      <c r="C28" s="20">
        <f>'Г22'!B3</f>
        <v>0</v>
      </c>
      <c r="D28" s="50">
        <f>'Г22'!C3</f>
        <v>0</v>
      </c>
      <c r="E28" s="19">
        <f>'Г22'!B40</f>
        <v>0</v>
      </c>
      <c r="F28" s="20">
        <v>0</v>
      </c>
      <c r="G28" s="20">
        <v>0</v>
      </c>
      <c r="H28" s="20">
        <v>0</v>
      </c>
      <c r="I28" s="20">
        <v>0</v>
      </c>
      <c r="J28" s="20">
        <v>0</v>
      </c>
      <c r="K28" s="20">
        <v>0</v>
      </c>
      <c r="L28" s="20">
        <v>0</v>
      </c>
      <c r="M28" s="7"/>
      <c r="N28" s="7"/>
    </row>
    <row r="29" spans="1:14" ht="15" hidden="1">
      <c r="A29" s="20">
        <v>23</v>
      </c>
      <c r="B29" s="20">
        <f>'Г23'!B6</f>
        <v>0</v>
      </c>
      <c r="C29" s="20">
        <f>'Г23'!B3</f>
        <v>0</v>
      </c>
      <c r="D29" s="50">
        <f>'Г23'!C3</f>
        <v>0</v>
      </c>
      <c r="E29" s="19">
        <f>'Г23'!B40</f>
        <v>0</v>
      </c>
      <c r="F29" s="20">
        <v>0</v>
      </c>
      <c r="G29" s="20">
        <v>0</v>
      </c>
      <c r="H29" s="20">
        <v>0</v>
      </c>
      <c r="I29" s="20">
        <v>0</v>
      </c>
      <c r="J29" s="20">
        <v>0</v>
      </c>
      <c r="K29" s="20">
        <v>0</v>
      </c>
      <c r="L29" s="20">
        <v>0</v>
      </c>
      <c r="M29" s="7"/>
      <c r="N29" s="7"/>
    </row>
    <row r="30" spans="1:14" ht="15" hidden="1">
      <c r="A30" s="20">
        <v>24</v>
      </c>
      <c r="B30" s="20">
        <f>'Г24'!B6</f>
        <v>0</v>
      </c>
      <c r="C30" s="20">
        <f>'Г24'!B3</f>
        <v>0</v>
      </c>
      <c r="D30" s="50">
        <f>'Г24'!C3</f>
        <v>0</v>
      </c>
      <c r="E30" s="19">
        <f>'Г24'!B40</f>
        <v>0</v>
      </c>
      <c r="F30" s="20">
        <v>0</v>
      </c>
      <c r="G30" s="20">
        <v>0</v>
      </c>
      <c r="H30" s="20">
        <v>0</v>
      </c>
      <c r="I30" s="20">
        <v>0</v>
      </c>
      <c r="J30" s="20">
        <v>0</v>
      </c>
      <c r="K30" s="20">
        <v>0</v>
      </c>
      <c r="L30" s="20">
        <v>0</v>
      </c>
      <c r="M30" s="7"/>
      <c r="N30" s="7"/>
    </row>
    <row r="31" spans="1:14" ht="15" hidden="1">
      <c r="A31" s="20">
        <v>25</v>
      </c>
      <c r="B31" s="20">
        <f>'Г25'!B6</f>
        <v>0</v>
      </c>
      <c r="C31" s="20">
        <f>'Г25'!B3</f>
        <v>0</v>
      </c>
      <c r="D31" s="50">
        <f>'Г25'!C3</f>
        <v>0</v>
      </c>
      <c r="E31" s="19">
        <f>'Г25'!B40</f>
        <v>0</v>
      </c>
      <c r="F31" s="20">
        <v>0</v>
      </c>
      <c r="G31" s="20">
        <v>0</v>
      </c>
      <c r="H31" s="20">
        <v>0</v>
      </c>
      <c r="I31" s="20">
        <v>0</v>
      </c>
      <c r="J31" s="20">
        <v>0</v>
      </c>
      <c r="K31" s="20">
        <v>0</v>
      </c>
      <c r="L31" s="20">
        <v>0</v>
      </c>
      <c r="M31" s="7"/>
      <c r="N31" s="7"/>
    </row>
    <row r="32" spans="1:14" ht="15">
      <c r="A32" s="7"/>
      <c r="B32" s="7"/>
      <c r="C32" s="7"/>
      <c r="D32" s="7"/>
      <c r="E32" s="7"/>
      <c r="F32" s="7"/>
      <c r="G32" s="7"/>
      <c r="H32" s="7"/>
      <c r="I32" s="7"/>
      <c r="J32" s="7"/>
      <c r="K32" s="7"/>
      <c r="L32" s="7"/>
      <c r="M32" s="7"/>
      <c r="N32" s="7"/>
    </row>
    <row r="33" spans="1:14" ht="15">
      <c r="A33" s="7"/>
      <c r="B33" s="7"/>
      <c r="C33" s="7"/>
      <c r="D33" s="7"/>
      <c r="E33" s="7"/>
      <c r="F33" s="7"/>
      <c r="G33" s="7"/>
      <c r="H33" s="7"/>
      <c r="I33" s="7"/>
      <c r="J33" s="7"/>
      <c r="K33" s="7"/>
      <c r="L33" s="7"/>
      <c r="M33" s="7"/>
      <c r="N33" s="7"/>
    </row>
    <row r="34" spans="1:14" ht="15">
      <c r="A34" s="7"/>
      <c r="B34" s="7"/>
      <c r="C34" s="7"/>
      <c r="D34" s="7"/>
      <c r="E34" s="7"/>
      <c r="F34" s="7"/>
      <c r="G34" s="7"/>
      <c r="H34" s="7"/>
      <c r="I34" s="7"/>
      <c r="J34" s="7"/>
      <c r="K34" s="7"/>
      <c r="L34" s="7"/>
      <c r="M34" s="7"/>
      <c r="N34" s="7"/>
    </row>
    <row r="35" spans="1:14" ht="15">
      <c r="A35" s="7"/>
      <c r="B35" s="7"/>
      <c r="C35" s="7"/>
      <c r="D35" s="7"/>
      <c r="E35" s="7"/>
      <c r="F35" s="7"/>
      <c r="G35" s="7"/>
      <c r="H35" s="7"/>
      <c r="I35" s="7"/>
      <c r="J35" s="7"/>
      <c r="K35" s="7"/>
      <c r="L35" s="7"/>
      <c r="M35" s="7"/>
      <c r="N35" s="7"/>
    </row>
    <row r="36" spans="1:14" ht="15">
      <c r="A36" s="7"/>
      <c r="B36" s="7"/>
      <c r="C36" s="7"/>
      <c r="D36" s="7"/>
      <c r="E36" s="7"/>
      <c r="F36" s="7"/>
      <c r="G36" s="7"/>
      <c r="H36" s="7"/>
      <c r="I36" s="7"/>
      <c r="J36" s="7"/>
      <c r="K36" s="7"/>
      <c r="L36" s="7"/>
      <c r="M36" s="7"/>
      <c r="N36" s="7"/>
    </row>
  </sheetData>
  <sheetProtection/>
  <mergeCells count="15">
    <mergeCell ref="D5:D6"/>
    <mergeCell ref="C5:C6"/>
    <mergeCell ref="B5:B6"/>
    <mergeCell ref="A5:A6"/>
    <mergeCell ref="M5:M6"/>
    <mergeCell ref="A1:L1"/>
    <mergeCell ref="A2:L2"/>
    <mergeCell ref="H5:J5"/>
    <mergeCell ref="L5:L6"/>
    <mergeCell ref="K5:K6"/>
    <mergeCell ref="G5:G6"/>
    <mergeCell ref="F5:F6"/>
    <mergeCell ref="E5:E6"/>
    <mergeCell ref="A3:L3"/>
    <mergeCell ref="A4:L4"/>
  </mergeCells>
  <printOptions/>
  <pageMargins left="0.5118110236220472" right="0.31496062992125984" top="0.5511811023622047" bottom="0.35433070866141736" header="0.31496062992125984" footer="0.31496062992125984"/>
  <pageSetup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3"/>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3"/>
      <c r="C8" s="1"/>
      <c r="D8" s="1"/>
    </row>
    <row r="9" spans="1:4" ht="15">
      <c r="A9" s="2" t="s">
        <v>6</v>
      </c>
      <c r="B9" s="34"/>
      <c r="C9" s="1"/>
      <c r="D9" s="1"/>
    </row>
    <row r="10" spans="1:4" ht="15" customHeight="1">
      <c r="A10" s="154" t="s">
        <v>86</v>
      </c>
      <c r="B10" s="35"/>
      <c r="C10" s="1"/>
      <c r="D10" s="153">
        <f>CONCATENATE(B10,B11,B12,B13,B14,B15,B16,B17,B18,B19,B20,B21,B22,B23,B24,B25,B26,B27,B28,B29,B30,B31,B32,B33,B34,B35,B36,B37,B38,B39)</f>
      </c>
    </row>
    <row r="11" spans="1:4" ht="15">
      <c r="A11" s="155"/>
      <c r="B11" s="2"/>
      <c r="C11" s="1"/>
      <c r="D11" s="153"/>
    </row>
    <row r="12" spans="1:4" ht="15">
      <c r="A12" s="155"/>
      <c r="B12" s="36"/>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94.5" customHeight="1" hidden="1">
      <c r="A20" s="155"/>
      <c r="B20" s="2"/>
      <c r="C20" s="1"/>
      <c r="D20" s="4"/>
    </row>
    <row r="21" spans="1:4" ht="108" customHeight="1" hidden="1">
      <c r="A21" s="155"/>
      <c r="B21" s="36"/>
      <c r="C21" s="1"/>
      <c r="D21" s="4"/>
    </row>
    <row r="22" spans="1:4" ht="135" customHeight="1" hidden="1">
      <c r="A22" s="155"/>
      <c r="B22" s="2"/>
      <c r="C22" s="1"/>
      <c r="D22" s="4"/>
    </row>
    <row r="23" spans="1:4" ht="108" customHeight="1" hidden="1">
      <c r="A23" s="155"/>
      <c r="B23" s="2"/>
      <c r="C23" s="1"/>
      <c r="D23" s="4"/>
    </row>
    <row r="24" spans="1:4" ht="108" customHeight="1" hidden="1">
      <c r="A24" s="155"/>
      <c r="B24" s="2"/>
      <c r="C24" s="1"/>
      <c r="D24" s="4"/>
    </row>
    <row r="25" spans="1:4" ht="121.5" customHeight="1" hidden="1">
      <c r="A25" s="155"/>
      <c r="B25" s="36"/>
      <c r="C25" s="1"/>
      <c r="D25" s="4"/>
    </row>
    <row r="26" spans="1:4" ht="108" customHeight="1" hidden="1">
      <c r="A26" s="155"/>
      <c r="B26" s="36"/>
      <c r="C26" s="1"/>
      <c r="D26" s="4"/>
    </row>
    <row r="27" spans="1:4" ht="121.5" customHeight="1" hidden="1">
      <c r="A27" s="155"/>
      <c r="B27" s="2"/>
      <c r="C27" s="1"/>
      <c r="D27" s="4"/>
    </row>
    <row r="28" spans="1:4" ht="135" customHeight="1" hidden="1">
      <c r="A28" s="155"/>
      <c r="B28" s="2"/>
      <c r="C28" s="1"/>
      <c r="D28" s="4"/>
    </row>
    <row r="29" spans="1:4" ht="15" customHeight="1" hidden="1">
      <c r="A29" s="155"/>
      <c r="B29" s="2"/>
      <c r="C29" s="1"/>
      <c r="D29" s="4"/>
    </row>
    <row r="30" spans="1:4" ht="15" customHeight="1" hidden="1">
      <c r="A30" s="155"/>
      <c r="B30" s="2"/>
      <c r="C30" s="1"/>
      <c r="D30" s="4"/>
    </row>
    <row r="31" spans="1:4" ht="15" customHeight="1" hidden="1">
      <c r="A31" s="155"/>
      <c r="B31" s="2"/>
      <c r="C31" s="1"/>
      <c r="D31" s="4"/>
    </row>
    <row r="32" spans="1:4" ht="15" customHeight="1" hidden="1">
      <c r="A32" s="155"/>
      <c r="B32" s="2"/>
      <c r="C32" s="1"/>
      <c r="D32" s="4"/>
    </row>
    <row r="33" spans="1:4" ht="15" customHeight="1" hidden="1">
      <c r="A33" s="155"/>
      <c r="B33" s="2"/>
      <c r="C33" s="1"/>
      <c r="D33" s="4"/>
    </row>
    <row r="34" spans="1:4" ht="15" customHeight="1" hidden="1">
      <c r="A34" s="155"/>
      <c r="B34" s="2"/>
      <c r="C34" s="1"/>
      <c r="D34" s="4"/>
    </row>
    <row r="35" spans="1:4" ht="15" customHeight="1" hidden="1">
      <c r="A35" s="155"/>
      <c r="B35" s="2"/>
      <c r="C35" s="1"/>
      <c r="D35" s="4"/>
    </row>
    <row r="36" spans="1:4" ht="15" customHeight="1" hidden="1">
      <c r="A36" s="155"/>
      <c r="B36" s="2"/>
      <c r="C36" s="1"/>
      <c r="D36" s="4"/>
    </row>
    <row r="37" spans="1:4" ht="15" customHeight="1" hidden="1">
      <c r="A37" s="155"/>
      <c r="B37" s="2"/>
      <c r="C37" s="1"/>
      <c r="D37" s="4"/>
    </row>
    <row r="38" spans="1:4" ht="15" customHeight="1" hidden="1">
      <c r="A38" s="155"/>
      <c r="B38" s="2"/>
      <c r="C38" s="1"/>
      <c r="D38" s="4"/>
    </row>
    <row r="39" spans="1:4" ht="15" customHeight="1"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D52"/>
  <sheetViews>
    <sheetView zoomScalePageLayoutView="0" workbookViewId="0" topLeftCell="A1">
      <selection activeCell="B6" sqref="B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48" t="s">
        <v>121</v>
      </c>
    </row>
    <row r="2" spans="1:4" ht="15">
      <c r="A2" s="2" t="s">
        <v>0</v>
      </c>
      <c r="B2" s="2"/>
      <c r="C2" s="1"/>
      <c r="D2" s="1"/>
    </row>
    <row r="3" spans="1:4" ht="15">
      <c r="A3" s="2" t="s">
        <v>43</v>
      </c>
      <c r="B3" s="11"/>
      <c r="C3" s="49"/>
      <c r="D3" s="1"/>
    </row>
    <row r="4" spans="1:4" ht="15">
      <c r="A4" s="2" t="s">
        <v>1</v>
      </c>
      <c r="B4" s="3"/>
      <c r="C4" s="1"/>
      <c r="D4" s="1"/>
    </row>
    <row r="5" spans="1:4" ht="45">
      <c r="A5" s="2" t="s">
        <v>2</v>
      </c>
      <c r="B5" s="2"/>
      <c r="C5" s="1"/>
      <c r="D5" s="9">
        <f>CONCATENATE(B6,B5)</f>
      </c>
    </row>
    <row r="6" spans="1:4" ht="15">
      <c r="A6" s="2" t="s">
        <v>3</v>
      </c>
      <c r="B6" s="2"/>
      <c r="C6" s="1"/>
      <c r="D6" s="10"/>
    </row>
    <row r="7" spans="1:4" ht="15">
      <c r="A7" s="2" t="s">
        <v>4</v>
      </c>
      <c r="B7" s="2"/>
      <c r="C7" s="1"/>
      <c r="D7" s="1"/>
    </row>
    <row r="8" spans="1:4" ht="15">
      <c r="A8" s="2" t="s">
        <v>5</v>
      </c>
      <c r="B8" s="3"/>
      <c r="C8" s="1"/>
      <c r="D8" s="1"/>
    </row>
    <row r="9" spans="1:4" ht="15">
      <c r="A9" s="2" t="s">
        <v>6</v>
      </c>
      <c r="B9" s="45"/>
      <c r="C9" s="1"/>
      <c r="D9" s="1"/>
    </row>
    <row r="10" spans="1:4" ht="15">
      <c r="A10" s="154" t="s">
        <v>86</v>
      </c>
      <c r="B10" s="2"/>
      <c r="C10" s="1"/>
      <c r="D10" s="153">
        <f>CONCATENATE(B10,B11,B12,B13,B14,B15,B16,B17,B18,B19,B20,B21,B22,B23,B24,B25,B26,B27,B28,B29,B30,B31,B32,B33,B34,B35,B36,B37,B38,B39)</f>
      </c>
    </row>
    <row r="11" spans="1:4" ht="15">
      <c r="A11" s="155"/>
      <c r="B11" s="2"/>
      <c r="C11" s="1"/>
      <c r="D11" s="153"/>
    </row>
    <row r="12" spans="1:4" ht="15">
      <c r="A12" s="155"/>
      <c r="B12" s="2"/>
      <c r="C12" s="1"/>
      <c r="D12" s="153"/>
    </row>
    <row r="13" spans="1:4" ht="15">
      <c r="A13" s="155"/>
      <c r="B13" s="2"/>
      <c r="C13" s="1"/>
      <c r="D13" s="153"/>
    </row>
    <row r="14" spans="1:4" ht="15">
      <c r="A14" s="155"/>
      <c r="B14" s="2"/>
      <c r="C14" s="1"/>
      <c r="D14" s="153"/>
    </row>
    <row r="15" spans="1:4" ht="15">
      <c r="A15" s="155"/>
      <c r="B15" s="2"/>
      <c r="C15" s="1"/>
      <c r="D15" s="153"/>
    </row>
    <row r="16" spans="1:4" ht="15">
      <c r="A16" s="155"/>
      <c r="B16" s="2"/>
      <c r="C16" s="1"/>
      <c r="D16" s="153"/>
    </row>
    <row r="17" spans="1:4" ht="15">
      <c r="A17" s="155"/>
      <c r="B17" s="2"/>
      <c r="C17" s="1"/>
      <c r="D17" s="153"/>
    </row>
    <row r="18" spans="1:4" ht="15">
      <c r="A18" s="155"/>
      <c r="B18" s="2"/>
      <c r="C18" s="1"/>
      <c r="D18" s="4"/>
    </row>
    <row r="19" spans="1:4" ht="15">
      <c r="A19" s="155"/>
      <c r="B19" s="2"/>
      <c r="C19" s="1"/>
      <c r="D19" s="4"/>
    </row>
    <row r="20" spans="1:4" ht="15" hidden="1">
      <c r="A20" s="155"/>
      <c r="B20" s="2"/>
      <c r="C20" s="1"/>
      <c r="D20" s="4"/>
    </row>
    <row r="21" spans="1:4" ht="15" hidden="1">
      <c r="A21" s="155"/>
      <c r="B21" s="36"/>
      <c r="C21" s="1"/>
      <c r="D21" s="4"/>
    </row>
    <row r="22" spans="1:4" ht="15" hidden="1">
      <c r="A22" s="155"/>
      <c r="B22" s="2"/>
      <c r="C22" s="1"/>
      <c r="D22" s="4"/>
    </row>
    <row r="23" spans="1:4" ht="15" hidden="1">
      <c r="A23" s="155"/>
      <c r="B23" s="2"/>
      <c r="C23" s="1"/>
      <c r="D23" s="4"/>
    </row>
    <row r="24" spans="1:4" ht="15" hidden="1">
      <c r="A24" s="155"/>
      <c r="B24" s="2"/>
      <c r="C24" s="1"/>
      <c r="D24" s="4"/>
    </row>
    <row r="25" spans="1:4" ht="15" hidden="1">
      <c r="A25" s="155"/>
      <c r="B25" s="36"/>
      <c r="C25" s="1"/>
      <c r="D25" s="4"/>
    </row>
    <row r="26" spans="1:4" ht="15" hidden="1">
      <c r="A26" s="155"/>
      <c r="B26" s="36"/>
      <c r="C26" s="1"/>
      <c r="D26" s="4"/>
    </row>
    <row r="27" spans="1:4" ht="15" hidden="1">
      <c r="A27" s="155"/>
      <c r="B27" s="2"/>
      <c r="C27" s="1"/>
      <c r="D27" s="4"/>
    </row>
    <row r="28" spans="1:4" ht="15" hidden="1">
      <c r="A28" s="155"/>
      <c r="B28" s="2"/>
      <c r="C28" s="1"/>
      <c r="D28" s="4"/>
    </row>
    <row r="29" spans="1:4" ht="15" hidden="1">
      <c r="A29" s="155"/>
      <c r="B29" s="2"/>
      <c r="C29" s="1"/>
      <c r="D29" s="4"/>
    </row>
    <row r="30" spans="1:4" ht="15" hidden="1">
      <c r="A30" s="155"/>
      <c r="B30" s="2"/>
      <c r="C30" s="1"/>
      <c r="D30" s="4"/>
    </row>
    <row r="31" spans="1:4" ht="15" hidden="1">
      <c r="A31" s="155"/>
      <c r="B31" s="2"/>
      <c r="C31" s="1"/>
      <c r="D31" s="4"/>
    </row>
    <row r="32" spans="1:4" ht="15" hidden="1">
      <c r="A32" s="155"/>
      <c r="B32" s="2"/>
      <c r="C32" s="1"/>
      <c r="D32" s="4"/>
    </row>
    <row r="33" spans="1:4" ht="15" hidden="1">
      <c r="A33" s="155"/>
      <c r="B33" s="2"/>
      <c r="C33" s="1"/>
      <c r="D33" s="4"/>
    </row>
    <row r="34" spans="1:4" ht="15" hidden="1">
      <c r="A34" s="155"/>
      <c r="B34" s="2"/>
      <c r="C34" s="1"/>
      <c r="D34" s="4"/>
    </row>
    <row r="35" spans="1:4" ht="15" hidden="1">
      <c r="A35" s="155"/>
      <c r="B35" s="2"/>
      <c r="C35" s="1"/>
      <c r="D35" s="4"/>
    </row>
    <row r="36" spans="1:4" ht="15" hidden="1">
      <c r="A36" s="155"/>
      <c r="B36" s="2"/>
      <c r="C36" s="1"/>
      <c r="D36" s="4"/>
    </row>
    <row r="37" spans="1:4" ht="15" hidden="1">
      <c r="A37" s="155"/>
      <c r="B37" s="2"/>
      <c r="C37" s="1"/>
      <c r="D37" s="4"/>
    </row>
    <row r="38" spans="1:4" ht="15" hidden="1">
      <c r="A38" s="155"/>
      <c r="B38" s="2"/>
      <c r="C38" s="1"/>
      <c r="D38" s="4"/>
    </row>
    <row r="39" spans="1:4" ht="15" hidden="1">
      <c r="A39" s="156"/>
      <c r="B39" s="2"/>
      <c r="C39" s="1"/>
      <c r="D39" s="4"/>
    </row>
    <row r="40" spans="1:4" ht="30">
      <c r="A40" s="2" t="s">
        <v>88</v>
      </c>
      <c r="B40" s="2"/>
      <c r="C40" s="1"/>
      <c r="D40" s="4"/>
    </row>
    <row r="41" spans="1:4" ht="45">
      <c r="A41" s="2" t="s">
        <v>42</v>
      </c>
      <c r="B41" s="2"/>
      <c r="C41" s="1"/>
      <c r="D41" s="30"/>
    </row>
    <row r="42" spans="1:4" ht="15">
      <c r="A42" s="152" t="s">
        <v>87</v>
      </c>
      <c r="B42" s="2"/>
      <c r="C42" s="1"/>
      <c r="D42" s="4"/>
    </row>
    <row r="43" spans="1:4" ht="15">
      <c r="A43" s="152"/>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J41" sqref="J41"/>
    </sheetView>
  </sheetViews>
  <sheetFormatPr defaultColWidth="9.140625" defaultRowHeight="15"/>
  <cols>
    <col min="1" max="1" width="4.7109375" style="0" customWidth="1"/>
    <col min="2" max="2" width="32.140625" style="0" customWidth="1"/>
    <col min="3" max="3" width="12.00390625" style="0" customWidth="1"/>
    <col min="4" max="4" width="6.7109375" style="0" customWidth="1"/>
    <col min="5" max="5" width="28.7109375" style="0" customWidth="1"/>
  </cols>
  <sheetData>
    <row r="1" spans="1:12" ht="15" customHeight="1">
      <c r="A1" s="144" t="s">
        <v>71</v>
      </c>
      <c r="B1" s="144"/>
      <c r="C1" s="144"/>
      <c r="D1" s="144"/>
      <c r="E1" s="144"/>
      <c r="F1" s="144"/>
      <c r="G1" s="144"/>
      <c r="H1" s="144"/>
      <c r="I1" s="144"/>
      <c r="J1" s="144"/>
      <c r="K1" s="144"/>
      <c r="L1" s="144"/>
    </row>
    <row r="2" spans="1:12" ht="15" customHeight="1">
      <c r="A2" s="145" t="s">
        <v>342</v>
      </c>
      <c r="B2" s="145"/>
      <c r="C2" s="145"/>
      <c r="D2" s="145"/>
      <c r="E2" s="145"/>
      <c r="F2" s="145"/>
      <c r="G2" s="145"/>
      <c r="H2" s="145"/>
      <c r="I2" s="145"/>
      <c r="J2" s="145"/>
      <c r="K2" s="145"/>
      <c r="L2" s="145"/>
    </row>
    <row r="3" spans="1:12" ht="15">
      <c r="A3" s="147" t="s">
        <v>109</v>
      </c>
      <c r="B3" s="147"/>
      <c r="C3" s="147"/>
      <c r="D3" s="147"/>
      <c r="E3" s="147"/>
      <c r="F3" s="147"/>
      <c r="G3" s="147"/>
      <c r="H3" s="147"/>
      <c r="I3" s="147"/>
      <c r="J3" s="147"/>
      <c r="K3" s="147"/>
      <c r="L3" s="147"/>
    </row>
    <row r="4" spans="1:12" ht="15">
      <c r="A4" s="148" t="s">
        <v>110</v>
      </c>
      <c r="B4" s="148"/>
      <c r="C4" s="148"/>
      <c r="D4" s="148"/>
      <c r="E4" s="148"/>
      <c r="F4" s="148"/>
      <c r="G4" s="148"/>
      <c r="H4" s="148"/>
      <c r="I4" s="148"/>
      <c r="J4" s="148"/>
      <c r="K4" s="148"/>
      <c r="L4" s="148"/>
    </row>
    <row r="5" spans="1:12" ht="15" customHeight="1">
      <c r="A5" s="146" t="s">
        <v>22</v>
      </c>
      <c r="B5" s="146" t="s">
        <v>69</v>
      </c>
      <c r="C5" s="146" t="s">
        <v>70</v>
      </c>
      <c r="D5" s="149" t="s">
        <v>122</v>
      </c>
      <c r="E5" s="146" t="s">
        <v>84</v>
      </c>
      <c r="F5" s="146" t="s">
        <v>48</v>
      </c>
      <c r="G5" s="146" t="s">
        <v>31</v>
      </c>
      <c r="H5" s="146" t="s">
        <v>38</v>
      </c>
      <c r="I5" s="146"/>
      <c r="J5" s="146"/>
      <c r="K5" s="146" t="s">
        <v>44</v>
      </c>
      <c r="L5" s="146" t="s">
        <v>49</v>
      </c>
    </row>
    <row r="6" spans="1:12" ht="15">
      <c r="A6" s="146"/>
      <c r="B6" s="146"/>
      <c r="C6" s="146"/>
      <c r="D6" s="150"/>
      <c r="E6" s="146"/>
      <c r="F6" s="146"/>
      <c r="G6" s="146"/>
      <c r="H6" s="8" t="s">
        <v>39</v>
      </c>
      <c r="I6" s="8" t="s">
        <v>40</v>
      </c>
      <c r="J6" s="8" t="s">
        <v>41</v>
      </c>
      <c r="K6" s="146"/>
      <c r="L6" s="146"/>
    </row>
    <row r="7" spans="1:13" ht="25.5">
      <c r="A7" s="20">
        <v>1</v>
      </c>
      <c r="B7" s="20" t="str">
        <f>'Г1'!B6</f>
        <v>Симонов Николай Александрович</v>
      </c>
      <c r="C7" s="20" t="str">
        <f>'Г1'!B3</f>
        <v>5</v>
      </c>
      <c r="D7" s="50" t="str">
        <f>'Г1'!C3</f>
        <v>3 с эл.4</v>
      </c>
      <c r="E7" s="19" t="str">
        <f>'Г1'!B40</f>
        <v>Туркестанский хребет, Памиро-Алай</v>
      </c>
      <c r="F7" s="20">
        <v>27</v>
      </c>
      <c r="G7" s="20">
        <v>4</v>
      </c>
      <c r="H7" s="20">
        <v>2</v>
      </c>
      <c r="I7" s="20">
        <v>1</v>
      </c>
      <c r="J7" s="20">
        <v>2</v>
      </c>
      <c r="K7" s="20">
        <v>1</v>
      </c>
      <c r="L7" s="20">
        <v>3</v>
      </c>
      <c r="M7">
        <f aca="true" t="shared" si="0" ref="M7:M18">SUM(F7:L7)</f>
        <v>40</v>
      </c>
    </row>
    <row r="8" spans="1:13" ht="21">
      <c r="A8" s="20">
        <v>2</v>
      </c>
      <c r="B8" s="20" t="str">
        <f>'Г4'!B6</f>
        <v>Борисов Юрий Михайлович</v>
      </c>
      <c r="C8" s="20">
        <f>'Г4'!B3</f>
        <v>5</v>
      </c>
      <c r="D8" s="50">
        <f>'Г4'!C3</f>
        <v>5</v>
      </c>
      <c r="E8" s="19" t="str">
        <f>'Г4'!B40</f>
        <v>Зеравшанский хребет (горный узел Такали), Памиро-Алай</v>
      </c>
      <c r="F8" s="20">
        <v>77</v>
      </c>
      <c r="G8" s="20">
        <v>0</v>
      </c>
      <c r="H8" s="20">
        <v>4</v>
      </c>
      <c r="I8" s="20">
        <v>5</v>
      </c>
      <c r="J8" s="20">
        <v>3</v>
      </c>
      <c r="K8" s="20">
        <v>9</v>
      </c>
      <c r="L8" s="20">
        <v>5</v>
      </c>
      <c r="M8">
        <f t="shared" si="0"/>
        <v>103</v>
      </c>
    </row>
    <row r="9" spans="1:13" ht="15">
      <c r="A9" s="20">
        <v>3</v>
      </c>
      <c r="B9" s="20" t="str">
        <f>'Г3'!B6</f>
        <v>Кушманцев Станислав Иванович</v>
      </c>
      <c r="C9" s="20">
        <f>'Г3'!B3</f>
        <v>5</v>
      </c>
      <c r="D9" s="50">
        <f>'Г3'!C3</f>
        <v>5</v>
      </c>
      <c r="E9" s="19" t="str">
        <f>'Г3'!B40</f>
        <v>Киргизский хребет, Сев. Тянь-Шань                                                                                                                </v>
      </c>
      <c r="F9" s="20">
        <v>77</v>
      </c>
      <c r="G9" s="20">
        <v>6</v>
      </c>
      <c r="H9" s="20">
        <v>0</v>
      </c>
      <c r="I9" s="20">
        <v>0</v>
      </c>
      <c r="J9" s="20">
        <v>0</v>
      </c>
      <c r="K9" s="20">
        <v>9</v>
      </c>
      <c r="L9" s="20">
        <v>5</v>
      </c>
      <c r="M9">
        <f t="shared" si="0"/>
        <v>97</v>
      </c>
    </row>
    <row r="10" spans="1:13" ht="15">
      <c r="A10" s="20">
        <v>4</v>
      </c>
      <c r="B10" s="20" t="str">
        <f>'Г12'!B6</f>
        <v>Валиев Альберт Шамильевич</v>
      </c>
      <c r="C10" s="20">
        <f>'Г12'!B3</f>
        <v>4</v>
      </c>
      <c r="D10" s="50">
        <f>'Г12'!C3</f>
        <v>4</v>
      </c>
      <c r="E10" s="19" t="str">
        <f>'Г12'!B40</f>
        <v>Сев. Тянь-Шань, Киргизский хребет</v>
      </c>
      <c r="F10" s="20">
        <v>52</v>
      </c>
      <c r="G10" s="20">
        <v>4</v>
      </c>
      <c r="H10" s="20">
        <v>1</v>
      </c>
      <c r="I10" s="20">
        <v>1</v>
      </c>
      <c r="J10" s="20">
        <v>1</v>
      </c>
      <c r="K10" s="20">
        <v>7</v>
      </c>
      <c r="L10" s="20">
        <v>4</v>
      </c>
      <c r="M10">
        <f t="shared" si="0"/>
        <v>70</v>
      </c>
    </row>
    <row r="11" spans="1:13" ht="25.5">
      <c r="A11" s="20">
        <v>5</v>
      </c>
      <c r="B11" s="20" t="str">
        <f>'Г8'!B6</f>
        <v>Попов Валерий Фридрихович</v>
      </c>
      <c r="C11" s="20" t="str">
        <f>'Г8'!B3</f>
        <v>4 с эл. 5</v>
      </c>
      <c r="D11" s="50" t="str">
        <f>'Г8'!C3</f>
        <v>4 с эл.5</v>
      </c>
      <c r="E11" s="19" t="str">
        <f>'Г8'!B40</f>
        <v> Хребет Терскей-Алатоо, Центральный Тянь-Шань</v>
      </c>
      <c r="F11" s="20">
        <v>48</v>
      </c>
      <c r="G11" s="20">
        <v>4</v>
      </c>
      <c r="H11" s="20">
        <v>1</v>
      </c>
      <c r="I11" s="20">
        <v>1</v>
      </c>
      <c r="J11" s="20">
        <v>1</v>
      </c>
      <c r="K11" s="20">
        <v>7</v>
      </c>
      <c r="L11" s="20">
        <v>4</v>
      </c>
      <c r="M11">
        <f t="shared" si="0"/>
        <v>66</v>
      </c>
    </row>
    <row r="12" spans="1:13" ht="15">
      <c r="A12" s="20">
        <v>6</v>
      </c>
      <c r="B12" s="20" t="str">
        <f>'Г5'!B6</f>
        <v>Фатихова Альфия Азатовна</v>
      </c>
      <c r="C12" s="20">
        <f>'Г5'!B3</f>
        <v>4</v>
      </c>
      <c r="D12" s="50">
        <f>'Г5'!C3</f>
        <v>4</v>
      </c>
      <c r="E12" s="19" t="str">
        <f>'Г5'!B40</f>
        <v>Гиссарский хр., Фанские горы, Памиро-Алай</v>
      </c>
      <c r="F12" s="20">
        <v>43</v>
      </c>
      <c r="G12" s="20">
        <v>0</v>
      </c>
      <c r="H12" s="20">
        <v>3</v>
      </c>
      <c r="I12" s="20">
        <v>4</v>
      </c>
      <c r="J12" s="20">
        <v>2</v>
      </c>
      <c r="K12" s="20">
        <v>7</v>
      </c>
      <c r="L12" s="20">
        <v>4</v>
      </c>
      <c r="M12">
        <f t="shared" si="0"/>
        <v>63</v>
      </c>
    </row>
    <row r="13" spans="1:13" ht="21">
      <c r="A13" s="20">
        <v>7</v>
      </c>
      <c r="B13" s="20" t="str">
        <f>'Г2'!B6</f>
        <v>Шкитов Дмитрий Андреевич</v>
      </c>
      <c r="C13" s="20">
        <f>'Г2'!B3</f>
        <v>4</v>
      </c>
      <c r="D13" s="50">
        <f>'Г2'!C3</f>
        <v>4</v>
      </c>
      <c r="E13" s="19" t="str">
        <f>'Г2'!B40</f>
        <v>Хребет Терскей Алатоо, Центральный Тянь-Шань</v>
      </c>
      <c r="F13" s="20">
        <v>48</v>
      </c>
      <c r="G13" s="20">
        <v>0</v>
      </c>
      <c r="H13" s="20">
        <v>1</v>
      </c>
      <c r="I13" s="20">
        <v>1</v>
      </c>
      <c r="J13" s="20">
        <v>1</v>
      </c>
      <c r="K13" s="20">
        <v>7</v>
      </c>
      <c r="L13" s="20">
        <v>4</v>
      </c>
      <c r="M13">
        <f t="shared" si="0"/>
        <v>62</v>
      </c>
    </row>
    <row r="14" spans="1:13" ht="21">
      <c r="A14" s="20">
        <v>8</v>
      </c>
      <c r="B14" s="20" t="str">
        <f>'Г7'!B6</f>
        <v>Деменев Николай Павлович</v>
      </c>
      <c r="C14" s="20">
        <f>'Г7'!B3</f>
        <v>4</v>
      </c>
      <c r="D14" s="50">
        <f>'Г7'!C3</f>
        <v>4</v>
      </c>
      <c r="E14" s="19" t="str">
        <f>'Г7'!B40</f>
        <v>Хребет Терскей-Алатоо, Центральный Тянь-Шань</v>
      </c>
      <c r="F14" s="20">
        <v>43</v>
      </c>
      <c r="G14" s="20">
        <v>7</v>
      </c>
      <c r="H14" s="20">
        <v>1</v>
      </c>
      <c r="I14" s="20">
        <v>1</v>
      </c>
      <c r="J14" s="20">
        <v>1</v>
      </c>
      <c r="K14" s="20">
        <v>7</v>
      </c>
      <c r="L14" s="20">
        <v>2</v>
      </c>
      <c r="M14">
        <f t="shared" si="0"/>
        <v>62</v>
      </c>
    </row>
    <row r="15" spans="1:13" ht="15">
      <c r="A15" s="20">
        <v>9</v>
      </c>
      <c r="B15" s="20" t="str">
        <f>'Г10'!B6</f>
        <v>Рыбальченко Андрей Николаевич</v>
      </c>
      <c r="C15" s="20">
        <f>'Г10'!B3</f>
        <v>4</v>
      </c>
      <c r="D15" s="50">
        <f>'Г10'!C3</f>
        <v>4</v>
      </c>
      <c r="E15" s="19" t="str">
        <f>'Г10'!B40</f>
        <v>Приэльбрусье, Центральный Кавказ</v>
      </c>
      <c r="F15" s="20">
        <v>43</v>
      </c>
      <c r="G15" s="20">
        <v>4</v>
      </c>
      <c r="H15" s="20">
        <v>1</v>
      </c>
      <c r="I15" s="20">
        <v>1</v>
      </c>
      <c r="J15" s="20">
        <v>1</v>
      </c>
      <c r="K15" s="20">
        <v>3</v>
      </c>
      <c r="L15" s="20">
        <v>2</v>
      </c>
      <c r="M15">
        <f t="shared" si="0"/>
        <v>55</v>
      </c>
    </row>
    <row r="16" spans="1:13" ht="15">
      <c r="A16" s="20">
        <v>10</v>
      </c>
      <c r="B16" s="20" t="str">
        <f>'Г11'!B6</f>
        <v>Лукьянов Олег Ганнадьевич</v>
      </c>
      <c r="C16" s="20">
        <f>'Г11'!B3</f>
        <v>3</v>
      </c>
      <c r="D16" s="50">
        <f>'Г11'!C3</f>
        <v>3</v>
      </c>
      <c r="E16" s="19" t="str">
        <f>'Г11'!B40</f>
        <v>Киргизский хребет, Сев. Тянь-Шань</v>
      </c>
      <c r="F16" s="20">
        <v>27</v>
      </c>
      <c r="G16" s="20">
        <v>0</v>
      </c>
      <c r="H16" s="20">
        <v>2</v>
      </c>
      <c r="I16" s="20">
        <v>2</v>
      </c>
      <c r="J16" s="20">
        <v>2</v>
      </c>
      <c r="K16" s="20">
        <v>5</v>
      </c>
      <c r="L16" s="20">
        <v>2</v>
      </c>
      <c r="M16">
        <f t="shared" si="0"/>
        <v>40</v>
      </c>
    </row>
    <row r="17" spans="1:13" ht="21">
      <c r="A17" s="20">
        <v>11</v>
      </c>
      <c r="B17" s="20" t="str">
        <f>'Г6'!B6</f>
        <v>Борисов Владимир Борисович</v>
      </c>
      <c r="C17" s="20">
        <f>'Г6'!B3</f>
        <v>3</v>
      </c>
      <c r="D17" s="50">
        <f>'Г6'!C3</f>
        <v>3</v>
      </c>
      <c r="E17" s="19" t="str">
        <f>'Г6'!B40</f>
        <v>Хребет Терскей-Алатоо, Центральный Тянь-Шань</v>
      </c>
      <c r="F17" s="20">
        <v>20</v>
      </c>
      <c r="G17" s="20">
        <v>0</v>
      </c>
      <c r="H17" s="20">
        <v>2</v>
      </c>
      <c r="I17" s="20">
        <v>1</v>
      </c>
      <c r="J17" s="20">
        <v>2</v>
      </c>
      <c r="K17" s="20">
        <v>1</v>
      </c>
      <c r="L17" s="20">
        <v>2</v>
      </c>
      <c r="M17">
        <f t="shared" si="0"/>
        <v>28</v>
      </c>
    </row>
    <row r="18" spans="1:13" ht="21">
      <c r="A18" s="20">
        <v>12</v>
      </c>
      <c r="B18" s="20" t="str">
        <f>'Г9'!B6</f>
        <v>Хмелёв Станислав Николаевич</v>
      </c>
      <c r="C18" s="20">
        <f>'Г9'!B3</f>
        <v>3</v>
      </c>
      <c r="D18" s="50">
        <f>'Г9'!C3</f>
        <v>3</v>
      </c>
      <c r="E18" s="19" t="str">
        <f>'Г9'!B40</f>
        <v>Хребет Терскей Алатау, Центральный Тянь-Шань</v>
      </c>
      <c r="F18" s="20">
        <v>23</v>
      </c>
      <c r="G18" s="20">
        <v>0</v>
      </c>
      <c r="H18" s="20">
        <v>1</v>
      </c>
      <c r="I18" s="20">
        <v>1</v>
      </c>
      <c r="J18" s="20">
        <v>1</v>
      </c>
      <c r="K18" s="20">
        <v>1</v>
      </c>
      <c r="L18" s="20">
        <v>1</v>
      </c>
      <c r="M18">
        <f t="shared" si="0"/>
        <v>28</v>
      </c>
    </row>
    <row r="19" spans="1:12" ht="15" hidden="1">
      <c r="A19" s="20">
        <v>13</v>
      </c>
      <c r="B19" s="20">
        <f>'Г13'!B6</f>
        <v>0</v>
      </c>
      <c r="C19" s="20">
        <f>'Г13'!B3</f>
        <v>0</v>
      </c>
      <c r="D19" s="50">
        <f>'Г13'!C3</f>
        <v>0</v>
      </c>
      <c r="E19" s="19">
        <f>'Г13'!B40</f>
        <v>0</v>
      </c>
      <c r="F19" s="20"/>
      <c r="G19" s="20"/>
      <c r="H19" s="20"/>
      <c r="I19" s="20"/>
      <c r="J19" s="20"/>
      <c r="K19" s="20"/>
      <c r="L19" s="20"/>
    </row>
    <row r="20" spans="1:12" ht="15" hidden="1">
      <c r="A20" s="20">
        <v>14</v>
      </c>
      <c r="B20" s="20">
        <f>'Г14'!B6</f>
        <v>0</v>
      </c>
      <c r="C20" s="20">
        <f>'Г14'!B3</f>
        <v>0</v>
      </c>
      <c r="D20" s="50">
        <f>'Г14'!C3</f>
        <v>0</v>
      </c>
      <c r="E20" s="19">
        <f>'Г14'!B40</f>
        <v>0</v>
      </c>
      <c r="F20" s="20"/>
      <c r="G20" s="20"/>
      <c r="H20" s="20"/>
      <c r="I20" s="20"/>
      <c r="J20" s="20"/>
      <c r="K20" s="20"/>
      <c r="L20" s="20"/>
    </row>
    <row r="21" spans="1:12" ht="15" hidden="1">
      <c r="A21" s="20">
        <v>15</v>
      </c>
      <c r="B21" s="20">
        <f>'Г15'!B6</f>
        <v>0</v>
      </c>
      <c r="C21" s="20">
        <f>'Г15'!B3</f>
        <v>0</v>
      </c>
      <c r="D21" s="50">
        <f>'Г15'!C3</f>
        <v>0</v>
      </c>
      <c r="E21" s="19">
        <f>'Г15'!B40</f>
        <v>0</v>
      </c>
      <c r="F21" s="20"/>
      <c r="G21" s="20"/>
      <c r="H21" s="20"/>
      <c r="I21" s="20"/>
      <c r="J21" s="20"/>
      <c r="K21" s="20"/>
      <c r="L21" s="20"/>
    </row>
    <row r="22" spans="1:12" ht="15" hidden="1">
      <c r="A22" s="20">
        <v>16</v>
      </c>
      <c r="B22" s="20">
        <f>'Г16'!B6</f>
        <v>0</v>
      </c>
      <c r="C22" s="20">
        <f>'Г16'!B3</f>
        <v>0</v>
      </c>
      <c r="D22" s="50">
        <f>'Г16'!C3</f>
        <v>0</v>
      </c>
      <c r="E22" s="19">
        <f>'Г16'!B40</f>
        <v>0</v>
      </c>
      <c r="F22" s="20"/>
      <c r="G22" s="20"/>
      <c r="H22" s="20"/>
      <c r="I22" s="20"/>
      <c r="J22" s="20"/>
      <c r="K22" s="20"/>
      <c r="L22" s="20"/>
    </row>
    <row r="23" spans="1:12" ht="15" hidden="1">
      <c r="A23" s="20">
        <v>17</v>
      </c>
      <c r="B23" s="20">
        <f>'Г17'!B6</f>
        <v>0</v>
      </c>
      <c r="C23" s="20">
        <f>'Г17'!B3</f>
        <v>0</v>
      </c>
      <c r="D23" s="50">
        <f>'Г17'!C3</f>
        <v>0</v>
      </c>
      <c r="E23" s="19">
        <f>'Г17'!B40</f>
        <v>0</v>
      </c>
      <c r="F23" s="20"/>
      <c r="G23" s="20"/>
      <c r="H23" s="20"/>
      <c r="I23" s="20"/>
      <c r="J23" s="20"/>
      <c r="K23" s="20"/>
      <c r="L23" s="20"/>
    </row>
    <row r="24" spans="1:12" ht="15" hidden="1">
      <c r="A24" s="20">
        <v>18</v>
      </c>
      <c r="B24" s="20">
        <f>'Г18'!B6</f>
        <v>0</v>
      </c>
      <c r="C24" s="20">
        <f>'Г18'!B3</f>
        <v>0</v>
      </c>
      <c r="D24" s="50">
        <f>'Г18'!C3</f>
        <v>0</v>
      </c>
      <c r="E24" s="19">
        <f>'Г18'!B40</f>
        <v>0</v>
      </c>
      <c r="F24" s="20"/>
      <c r="G24" s="20"/>
      <c r="H24" s="20"/>
      <c r="I24" s="20"/>
      <c r="J24" s="20"/>
      <c r="K24" s="20"/>
      <c r="L24" s="20"/>
    </row>
    <row r="25" spans="1:12" ht="15" hidden="1">
      <c r="A25" s="20">
        <v>19</v>
      </c>
      <c r="B25" s="20">
        <f>'Г19'!B6</f>
        <v>0</v>
      </c>
      <c r="C25" s="20">
        <f>'Г19'!B3</f>
        <v>0</v>
      </c>
      <c r="D25" s="50">
        <f>'Г19'!C3</f>
        <v>0</v>
      </c>
      <c r="E25" s="19">
        <f>'Г19'!B40</f>
        <v>0</v>
      </c>
      <c r="F25" s="20"/>
      <c r="G25" s="20"/>
      <c r="H25" s="20"/>
      <c r="I25" s="20"/>
      <c r="J25" s="20"/>
      <c r="K25" s="20"/>
      <c r="L25" s="20"/>
    </row>
    <row r="26" spans="1:12" ht="15" hidden="1">
      <c r="A26" s="20">
        <v>20</v>
      </c>
      <c r="B26" s="20">
        <f>'Г20'!B6</f>
        <v>0</v>
      </c>
      <c r="C26" s="20">
        <f>'Г20'!B3</f>
        <v>0</v>
      </c>
      <c r="D26" s="50">
        <f>'Г20'!C3</f>
        <v>0</v>
      </c>
      <c r="E26" s="19">
        <f>'Г20'!B40</f>
        <v>0</v>
      </c>
      <c r="F26" s="20"/>
      <c r="G26" s="20"/>
      <c r="H26" s="20"/>
      <c r="I26" s="20"/>
      <c r="J26" s="20"/>
      <c r="K26" s="20"/>
      <c r="L26" s="20"/>
    </row>
    <row r="27" spans="1:12" ht="15" hidden="1">
      <c r="A27" s="20">
        <v>21</v>
      </c>
      <c r="B27" s="20">
        <f>'Г21'!B6</f>
        <v>0</v>
      </c>
      <c r="C27" s="20">
        <f>'Г21'!B3</f>
        <v>0</v>
      </c>
      <c r="D27" s="50">
        <f>'Г21'!C3</f>
        <v>0</v>
      </c>
      <c r="E27" s="19">
        <f>'Г21'!B40</f>
        <v>0</v>
      </c>
      <c r="F27" s="20"/>
      <c r="G27" s="20"/>
      <c r="H27" s="20"/>
      <c r="I27" s="20"/>
      <c r="J27" s="20"/>
      <c r="K27" s="20"/>
      <c r="L27" s="20"/>
    </row>
    <row r="28" spans="1:12" ht="15" hidden="1">
      <c r="A28" s="20">
        <v>22</v>
      </c>
      <c r="B28" s="20">
        <f>'Г22'!B6</f>
        <v>0</v>
      </c>
      <c r="C28" s="20">
        <f>'Г22'!B3</f>
        <v>0</v>
      </c>
      <c r="D28" s="50">
        <f>'Г22'!C3</f>
        <v>0</v>
      </c>
      <c r="E28" s="19">
        <f>'Г22'!B40</f>
        <v>0</v>
      </c>
      <c r="F28" s="20"/>
      <c r="G28" s="20"/>
      <c r="H28" s="20"/>
      <c r="I28" s="20"/>
      <c r="J28" s="20"/>
      <c r="K28" s="20"/>
      <c r="L28" s="20"/>
    </row>
    <row r="29" spans="1:12" ht="15" hidden="1">
      <c r="A29" s="20">
        <v>23</v>
      </c>
      <c r="B29" s="20">
        <f>'Г23'!B6</f>
        <v>0</v>
      </c>
      <c r="C29" s="20">
        <f>'Г23'!B3</f>
        <v>0</v>
      </c>
      <c r="D29" s="50">
        <f>'Г23'!C3</f>
        <v>0</v>
      </c>
      <c r="E29" s="19">
        <f>'Г23'!B40</f>
        <v>0</v>
      </c>
      <c r="F29" s="20"/>
      <c r="G29" s="20"/>
      <c r="H29" s="20"/>
      <c r="I29" s="20"/>
      <c r="J29" s="20"/>
      <c r="K29" s="20"/>
      <c r="L29" s="20"/>
    </row>
    <row r="30" spans="1:12" ht="15" hidden="1">
      <c r="A30" s="20">
        <v>24</v>
      </c>
      <c r="B30" s="20">
        <f>'Г24'!B6</f>
        <v>0</v>
      </c>
      <c r="C30" s="20">
        <f>'Г24'!B3</f>
        <v>0</v>
      </c>
      <c r="D30" s="50">
        <f>'Г24'!C3</f>
        <v>0</v>
      </c>
      <c r="E30" s="19">
        <f>'Г24'!B40</f>
        <v>0</v>
      </c>
      <c r="F30" s="20"/>
      <c r="G30" s="20"/>
      <c r="H30" s="20"/>
      <c r="I30" s="20"/>
      <c r="J30" s="20"/>
      <c r="K30" s="20"/>
      <c r="L30" s="20"/>
    </row>
    <row r="31" spans="1:12" ht="15" hidden="1">
      <c r="A31" s="20">
        <v>25</v>
      </c>
      <c r="B31" s="20">
        <f>'Г25'!B6</f>
        <v>0</v>
      </c>
      <c r="C31" s="20">
        <f>'Г25'!B3</f>
        <v>0</v>
      </c>
      <c r="D31" s="50">
        <f>'Г25'!C3</f>
        <v>0</v>
      </c>
      <c r="E31" s="19">
        <f>'Г25'!B40</f>
        <v>0</v>
      </c>
      <c r="F31" s="20"/>
      <c r="G31" s="20"/>
      <c r="H31" s="20"/>
      <c r="I31" s="20"/>
      <c r="J31" s="20"/>
      <c r="K31" s="20"/>
      <c r="L31" s="20"/>
    </row>
  </sheetData>
  <sheetProtection/>
  <mergeCells count="14">
    <mergeCell ref="A3:L3"/>
    <mergeCell ref="A4:L4"/>
    <mergeCell ref="D5:D6"/>
    <mergeCell ref="L5:L6"/>
    <mergeCell ref="A1:L1"/>
    <mergeCell ref="A2:L2"/>
    <mergeCell ref="A5:A6"/>
    <mergeCell ref="B5:B6"/>
    <mergeCell ref="C5:C6"/>
    <mergeCell ref="E5:E6"/>
    <mergeCell ref="F5:F6"/>
    <mergeCell ref="G5:G6"/>
    <mergeCell ref="H5:J5"/>
    <mergeCell ref="K5:K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zoomScale="96" zoomScaleNormal="96" zoomScalePageLayoutView="0" workbookViewId="0" topLeftCell="C1">
      <selection activeCell="E9" sqref="E9"/>
    </sheetView>
  </sheetViews>
  <sheetFormatPr defaultColWidth="9.140625" defaultRowHeight="15"/>
  <cols>
    <col min="1" max="1" width="4.7109375" style="0" customWidth="1"/>
    <col min="2" max="2" width="32.140625" style="0" customWidth="1"/>
    <col min="3" max="4" width="6.7109375" style="0" customWidth="1"/>
    <col min="5" max="5" width="28.7109375" style="0" customWidth="1"/>
    <col min="13" max="13" width="55.7109375" style="0" customWidth="1"/>
  </cols>
  <sheetData>
    <row r="1" spans="1:12" ht="15">
      <c r="A1" s="144" t="s">
        <v>71</v>
      </c>
      <c r="B1" s="144"/>
      <c r="C1" s="144"/>
      <c r="D1" s="144"/>
      <c r="E1" s="144"/>
      <c r="F1" s="144"/>
      <c r="G1" s="144"/>
      <c r="H1" s="144"/>
      <c r="I1" s="144"/>
      <c r="J1" s="144"/>
      <c r="K1" s="144"/>
      <c r="L1" s="144"/>
    </row>
    <row r="2" spans="1:12" ht="15" customHeight="1">
      <c r="A2" s="145" t="s">
        <v>345</v>
      </c>
      <c r="B2" s="145"/>
      <c r="C2" s="145"/>
      <c r="D2" s="145"/>
      <c r="E2" s="145"/>
      <c r="F2" s="145"/>
      <c r="G2" s="145"/>
      <c r="H2" s="145"/>
      <c r="I2" s="145"/>
      <c r="J2" s="145"/>
      <c r="K2" s="145"/>
      <c r="L2" s="145"/>
    </row>
    <row r="3" spans="1:12" ht="15" customHeight="1">
      <c r="A3" s="147" t="s">
        <v>109</v>
      </c>
      <c r="B3" s="147"/>
      <c r="C3" s="147"/>
      <c r="D3" s="147"/>
      <c r="E3" s="147"/>
      <c r="F3" s="147"/>
      <c r="G3" s="147"/>
      <c r="H3" s="147"/>
      <c r="I3" s="147"/>
      <c r="J3" s="147"/>
      <c r="K3" s="147"/>
      <c r="L3" s="147"/>
    </row>
    <row r="4" spans="1:12" ht="15">
      <c r="A4" s="148" t="s">
        <v>110</v>
      </c>
      <c r="B4" s="148"/>
      <c r="C4" s="148"/>
      <c r="D4" s="148"/>
      <c r="E4" s="148"/>
      <c r="F4" s="148"/>
      <c r="G4" s="148"/>
      <c r="H4" s="148"/>
      <c r="I4" s="148"/>
      <c r="J4" s="148"/>
      <c r="K4" s="148"/>
      <c r="L4" s="148"/>
    </row>
    <row r="5" spans="1:13" ht="15" customHeight="1">
      <c r="A5" s="146" t="s">
        <v>22</v>
      </c>
      <c r="B5" s="146" t="s">
        <v>69</v>
      </c>
      <c r="C5" s="146" t="s">
        <v>70</v>
      </c>
      <c r="D5" s="149" t="s">
        <v>122</v>
      </c>
      <c r="E5" s="146" t="s">
        <v>84</v>
      </c>
      <c r="F5" s="146" t="s">
        <v>48</v>
      </c>
      <c r="G5" s="146" t="s">
        <v>31</v>
      </c>
      <c r="H5" s="146" t="s">
        <v>38</v>
      </c>
      <c r="I5" s="146"/>
      <c r="J5" s="146"/>
      <c r="K5" s="146" t="s">
        <v>44</v>
      </c>
      <c r="L5" s="146" t="s">
        <v>49</v>
      </c>
      <c r="M5" s="71"/>
    </row>
    <row r="6" spans="1:13" ht="24">
      <c r="A6" s="146"/>
      <c r="B6" s="146"/>
      <c r="C6" s="146"/>
      <c r="D6" s="150"/>
      <c r="E6" s="146"/>
      <c r="F6" s="146"/>
      <c r="G6" s="146"/>
      <c r="H6" s="8" t="s">
        <v>39</v>
      </c>
      <c r="I6" s="8" t="s">
        <v>40</v>
      </c>
      <c r="J6" s="8" t="s">
        <v>41</v>
      </c>
      <c r="K6" s="146"/>
      <c r="L6" s="146"/>
      <c r="M6" s="72" t="s">
        <v>346</v>
      </c>
    </row>
    <row r="7" spans="1:14" ht="409.5">
      <c r="A7" s="20">
        <v>1</v>
      </c>
      <c r="B7" s="20" t="str">
        <f>'Г1'!B6</f>
        <v>Симонов Николай Александрович</v>
      </c>
      <c r="C7" s="20" t="str">
        <f>'Г1'!B3</f>
        <v>5</v>
      </c>
      <c r="D7" s="50" t="str">
        <f>'Г1'!C3</f>
        <v>3 с эл.4</v>
      </c>
      <c r="E7" s="19" t="str">
        <f>'Г1'!B40</f>
        <v>Туркестанский хребет, Памиро-Алай</v>
      </c>
      <c r="F7" s="20">
        <v>20</v>
      </c>
      <c r="G7" s="20">
        <v>2</v>
      </c>
      <c r="H7" s="20">
        <v>1</v>
      </c>
      <c r="I7" s="20">
        <v>-4</v>
      </c>
      <c r="J7" s="20">
        <v>1</v>
      </c>
      <c r="K7" s="20">
        <v>0</v>
      </c>
      <c r="L7" s="20">
        <v>3</v>
      </c>
      <c r="M7" s="73" t="s">
        <v>347</v>
      </c>
      <c r="N7">
        <f>F7+G7+H7+I7+J7+K7+L7</f>
        <v>23</v>
      </c>
    </row>
    <row r="8" spans="1:14" ht="228.75">
      <c r="A8" s="20">
        <v>2</v>
      </c>
      <c r="B8" s="20" t="str">
        <f>'Г2'!B6</f>
        <v>Шкитов Дмитрий Андреевич</v>
      </c>
      <c r="C8" s="20">
        <f>'Г2'!B3</f>
        <v>4</v>
      </c>
      <c r="D8" s="50">
        <f>'Г2'!C3</f>
        <v>4</v>
      </c>
      <c r="E8" s="19" t="str">
        <f>'Г2'!B40</f>
        <v>Хребет Терскей Алатоо, Центральный Тянь-Шань</v>
      </c>
      <c r="F8" s="20">
        <v>48</v>
      </c>
      <c r="G8" s="20">
        <v>0</v>
      </c>
      <c r="H8" s="20">
        <v>5</v>
      </c>
      <c r="I8" s="20">
        <v>5</v>
      </c>
      <c r="J8" s="20">
        <v>3</v>
      </c>
      <c r="K8" s="20">
        <v>3</v>
      </c>
      <c r="L8" s="20">
        <v>5</v>
      </c>
      <c r="M8" s="74" t="s">
        <v>351</v>
      </c>
      <c r="N8">
        <f aca="true" t="shared" si="0" ref="N8:N18">F8+G8+H8+I8+J8+K8+L8</f>
        <v>69</v>
      </c>
    </row>
    <row r="9" spans="1:14" ht="396.75">
      <c r="A9" s="20">
        <v>3</v>
      </c>
      <c r="B9" s="20" t="str">
        <f>'Г3'!B6</f>
        <v>Кушманцев Станислав Иванович</v>
      </c>
      <c r="C9" s="20">
        <f>'Г3'!B3</f>
        <v>5</v>
      </c>
      <c r="D9" s="50">
        <f>'Г3'!C3</f>
        <v>5</v>
      </c>
      <c r="E9" s="19" t="str">
        <f>'Г3'!B40</f>
        <v>Киргизский хребет, Сев. Тянь-Шань                                                                                                                </v>
      </c>
      <c r="F9" s="20">
        <v>60</v>
      </c>
      <c r="G9" s="20">
        <v>1</v>
      </c>
      <c r="H9" s="20">
        <v>-2</v>
      </c>
      <c r="I9" s="20">
        <v>-2</v>
      </c>
      <c r="J9" s="20">
        <v>2</v>
      </c>
      <c r="K9" s="20">
        <v>0</v>
      </c>
      <c r="L9" s="20">
        <v>5</v>
      </c>
      <c r="M9" s="74" t="s">
        <v>352</v>
      </c>
      <c r="N9">
        <f t="shared" si="0"/>
        <v>64</v>
      </c>
    </row>
    <row r="10" spans="1:14" ht="240.75">
      <c r="A10" s="20">
        <v>4</v>
      </c>
      <c r="B10" s="20" t="str">
        <f>'Г4'!B6</f>
        <v>Борисов Юрий Михайлович</v>
      </c>
      <c r="C10" s="20">
        <f>'Г4'!B3</f>
        <v>5</v>
      </c>
      <c r="D10" s="50">
        <f>'Г4'!C3</f>
        <v>5</v>
      </c>
      <c r="E10" s="19" t="str">
        <f>'Г4'!B40</f>
        <v>Зеравшанский хребет (горный узел Такали), Памиро-Алай</v>
      </c>
      <c r="F10" s="20">
        <v>65</v>
      </c>
      <c r="G10" s="20">
        <v>3</v>
      </c>
      <c r="H10" s="20">
        <v>3</v>
      </c>
      <c r="I10" s="20">
        <v>4</v>
      </c>
      <c r="J10" s="20">
        <v>2</v>
      </c>
      <c r="K10" s="20">
        <v>3</v>
      </c>
      <c r="L10" s="20">
        <v>3</v>
      </c>
      <c r="M10" s="74" t="s">
        <v>353</v>
      </c>
      <c r="N10">
        <f t="shared" si="0"/>
        <v>83</v>
      </c>
    </row>
    <row r="11" spans="1:14" ht="132.75">
      <c r="A11" s="20">
        <v>5</v>
      </c>
      <c r="B11" s="20" t="str">
        <f>'Г5'!B6</f>
        <v>Фатихова Альфия Азатовна</v>
      </c>
      <c r="C11" s="20">
        <f>'Г5'!B3</f>
        <v>4</v>
      </c>
      <c r="D11" s="50">
        <f>'Г5'!C3</f>
        <v>4</v>
      </c>
      <c r="E11" s="19" t="str">
        <f>'Г5'!B40</f>
        <v>Гиссарский хр., Фанские горы, Памиро-Алай</v>
      </c>
      <c r="F11" s="20">
        <v>35</v>
      </c>
      <c r="G11" s="20">
        <v>0</v>
      </c>
      <c r="H11" s="20">
        <v>2</v>
      </c>
      <c r="I11" s="20">
        <v>2</v>
      </c>
      <c r="J11" s="20">
        <v>1</v>
      </c>
      <c r="K11" s="20">
        <v>1</v>
      </c>
      <c r="L11" s="20">
        <v>5</v>
      </c>
      <c r="M11" s="74" t="s">
        <v>354</v>
      </c>
      <c r="N11">
        <f t="shared" si="0"/>
        <v>46</v>
      </c>
    </row>
    <row r="12" spans="1:14" ht="96.75">
      <c r="A12" s="20">
        <v>6</v>
      </c>
      <c r="B12" s="20" t="str">
        <f>'Г6'!B6</f>
        <v>Борисов Владимир Борисович</v>
      </c>
      <c r="C12" s="20">
        <f>'Г6'!B3</f>
        <v>3</v>
      </c>
      <c r="D12" s="50">
        <f>'Г6'!C3</f>
        <v>3</v>
      </c>
      <c r="E12" s="19" t="str">
        <f>'Г6'!B40</f>
        <v>Хребет Терскей-Алатоо, Центральный Тянь-Шань</v>
      </c>
      <c r="F12" s="20">
        <v>18</v>
      </c>
      <c r="G12" s="20">
        <v>0</v>
      </c>
      <c r="H12" s="20">
        <v>1</v>
      </c>
      <c r="I12" s="20">
        <v>-1</v>
      </c>
      <c r="J12" s="20">
        <v>0</v>
      </c>
      <c r="K12" s="20">
        <v>-1</v>
      </c>
      <c r="L12" s="20">
        <v>2</v>
      </c>
      <c r="M12" s="74" t="s">
        <v>355</v>
      </c>
      <c r="N12">
        <f t="shared" si="0"/>
        <v>19</v>
      </c>
    </row>
    <row r="13" spans="1:14" ht="222.75" customHeight="1">
      <c r="A13" s="20">
        <v>7</v>
      </c>
      <c r="B13" s="20" t="str">
        <f>'Г7'!B6</f>
        <v>Деменев Николай Павлович</v>
      </c>
      <c r="C13" s="20">
        <f>'Г7'!B3</f>
        <v>4</v>
      </c>
      <c r="D13" s="50">
        <f>'Г7'!C3</f>
        <v>4</v>
      </c>
      <c r="E13" s="19" t="str">
        <f>'Г7'!B40</f>
        <v>Хребет Терскей-Алатоо, Центральный Тянь-Шань</v>
      </c>
      <c r="F13" s="20">
        <v>32</v>
      </c>
      <c r="G13" s="20">
        <v>7</v>
      </c>
      <c r="H13" s="20">
        <v>-2</v>
      </c>
      <c r="I13" s="20">
        <v>1</v>
      </c>
      <c r="J13" s="20">
        <v>0</v>
      </c>
      <c r="K13" s="20">
        <v>-2</v>
      </c>
      <c r="L13" s="20">
        <v>2</v>
      </c>
      <c r="M13" s="74" t="s">
        <v>360</v>
      </c>
      <c r="N13">
        <f t="shared" si="0"/>
        <v>38</v>
      </c>
    </row>
    <row r="14" spans="1:14" ht="144.75">
      <c r="A14" s="20">
        <v>8</v>
      </c>
      <c r="B14" s="20" t="str">
        <f>'Г8'!B6</f>
        <v>Попов Валерий Фридрихович</v>
      </c>
      <c r="C14" s="20" t="str">
        <f>'Г8'!B3</f>
        <v>4 с эл. 5</v>
      </c>
      <c r="D14" s="50" t="str">
        <f>'Г8'!C3</f>
        <v>4 с эл.5</v>
      </c>
      <c r="E14" s="19" t="str">
        <f>'Г8'!B40</f>
        <v> Хребет Терскей-Алатоо, Центральный Тянь-Шань</v>
      </c>
      <c r="F14" s="20">
        <v>52</v>
      </c>
      <c r="G14" s="20">
        <v>0</v>
      </c>
      <c r="H14" s="20">
        <v>-1</v>
      </c>
      <c r="I14" s="20">
        <v>2</v>
      </c>
      <c r="J14" s="20">
        <v>2</v>
      </c>
      <c r="K14" s="20">
        <v>-2</v>
      </c>
      <c r="L14" s="20">
        <v>2</v>
      </c>
      <c r="M14" s="74" t="s">
        <v>356</v>
      </c>
      <c r="N14">
        <f t="shared" si="0"/>
        <v>55</v>
      </c>
    </row>
    <row r="15" spans="1:14" ht="96.75">
      <c r="A15" s="20">
        <v>9</v>
      </c>
      <c r="B15" s="20" t="str">
        <f>'Г9'!B6</f>
        <v>Хмелёв Станислав Николаевич</v>
      </c>
      <c r="C15" s="20">
        <f>'Г9'!B3</f>
        <v>3</v>
      </c>
      <c r="D15" s="50">
        <f>'Г9'!C3</f>
        <v>3</v>
      </c>
      <c r="E15" s="19" t="str">
        <f>'Г9'!B40</f>
        <v>Хребет Терскей Алатау, Центральный Тянь-Шань</v>
      </c>
      <c r="F15" s="20">
        <v>17</v>
      </c>
      <c r="G15" s="20">
        <v>0</v>
      </c>
      <c r="H15" s="20">
        <v>-1</v>
      </c>
      <c r="I15" s="20">
        <v>-2</v>
      </c>
      <c r="J15" s="20">
        <v>-1</v>
      </c>
      <c r="K15" s="20">
        <v>-3</v>
      </c>
      <c r="L15" s="20">
        <v>2</v>
      </c>
      <c r="M15" s="74" t="s">
        <v>357</v>
      </c>
      <c r="N15">
        <f t="shared" si="0"/>
        <v>12</v>
      </c>
    </row>
    <row r="16" spans="1:14" ht="204.75">
      <c r="A16" s="20">
        <v>10</v>
      </c>
      <c r="B16" s="20" t="str">
        <f>'Г10'!B6</f>
        <v>Рыбальченко Андрей Николаевич</v>
      </c>
      <c r="C16" s="20">
        <f>'Г10'!B3</f>
        <v>4</v>
      </c>
      <c r="D16" s="50">
        <f>'Г10'!C3</f>
        <v>4</v>
      </c>
      <c r="E16" s="19" t="str">
        <f>'Г10'!B40</f>
        <v>Приэльбрусье, Центральный Кавказ</v>
      </c>
      <c r="F16" s="20">
        <v>34</v>
      </c>
      <c r="G16" s="20">
        <v>0</v>
      </c>
      <c r="H16" s="20">
        <v>-1</v>
      </c>
      <c r="I16" s="20">
        <v>0</v>
      </c>
      <c r="J16" s="20">
        <v>1</v>
      </c>
      <c r="K16" s="20">
        <v>-3</v>
      </c>
      <c r="L16" s="20">
        <v>2</v>
      </c>
      <c r="M16" s="74" t="s">
        <v>358</v>
      </c>
      <c r="N16">
        <f t="shared" si="0"/>
        <v>33</v>
      </c>
    </row>
    <row r="17" spans="1:14" ht="49.5" customHeight="1">
      <c r="A17" s="20">
        <v>11</v>
      </c>
      <c r="B17" s="20" t="str">
        <f>'Г11'!B6</f>
        <v>Лукьянов Олег Ганнадьевич</v>
      </c>
      <c r="C17" s="20">
        <f>'Г11'!B3</f>
        <v>3</v>
      </c>
      <c r="D17" s="50">
        <f>'Г11'!C3</f>
        <v>3</v>
      </c>
      <c r="E17" s="19" t="str">
        <f>'Г11'!B40</f>
        <v>Киргизский хребет, Сев. Тянь-Шань</v>
      </c>
      <c r="F17" s="20">
        <v>18</v>
      </c>
      <c r="G17" s="20">
        <v>0</v>
      </c>
      <c r="H17" s="20">
        <v>1</v>
      </c>
      <c r="I17" s="20">
        <v>1</v>
      </c>
      <c r="J17" s="20">
        <v>1</v>
      </c>
      <c r="K17" s="20">
        <v>1</v>
      </c>
      <c r="L17" s="20">
        <v>3</v>
      </c>
      <c r="M17" s="74" t="s">
        <v>359</v>
      </c>
      <c r="N17">
        <f t="shared" si="0"/>
        <v>25</v>
      </c>
    </row>
    <row r="18" spans="1:14" ht="222.75" customHeight="1">
      <c r="A18" s="20">
        <v>12</v>
      </c>
      <c r="B18" s="20" t="str">
        <f>'Г12'!B6</f>
        <v>Валиев Альберт Шамильевич</v>
      </c>
      <c r="C18" s="20">
        <f>'Г12'!B3</f>
        <v>4</v>
      </c>
      <c r="D18" s="50">
        <f>'Г12'!C3</f>
        <v>4</v>
      </c>
      <c r="E18" s="19" t="str">
        <f>'Г12'!B40</f>
        <v>Сев. Тянь-Шань, Киргизский хребет</v>
      </c>
      <c r="F18" s="20">
        <v>40</v>
      </c>
      <c r="G18" s="20">
        <v>0</v>
      </c>
      <c r="H18" s="20">
        <v>1</v>
      </c>
      <c r="I18" s="20">
        <v>1</v>
      </c>
      <c r="J18" s="20">
        <v>1</v>
      </c>
      <c r="K18" s="20">
        <v>2</v>
      </c>
      <c r="L18" s="20">
        <v>3</v>
      </c>
      <c r="M18" s="74" t="s">
        <v>361</v>
      </c>
      <c r="N18">
        <f t="shared" si="0"/>
        <v>48</v>
      </c>
    </row>
    <row r="19" spans="1:12" ht="15" hidden="1">
      <c r="A19" s="20">
        <v>13</v>
      </c>
      <c r="B19" s="20">
        <f>'Г13'!B6</f>
        <v>0</v>
      </c>
      <c r="C19" s="20">
        <f>'Г13'!B3</f>
        <v>0</v>
      </c>
      <c r="D19" s="50">
        <f>'Г13'!C3</f>
        <v>0</v>
      </c>
      <c r="E19" s="19">
        <f>'Г13'!B40</f>
        <v>0</v>
      </c>
      <c r="F19" s="20"/>
      <c r="G19" s="20"/>
      <c r="H19" s="20"/>
      <c r="I19" s="20"/>
      <c r="J19" s="20"/>
      <c r="K19" s="20"/>
      <c r="L19" s="20"/>
    </row>
    <row r="20" spans="1:12" ht="15" hidden="1">
      <c r="A20" s="20">
        <v>14</v>
      </c>
      <c r="B20" s="20">
        <f>'Г14'!B6</f>
        <v>0</v>
      </c>
      <c r="C20" s="20">
        <f>'Г14'!B3</f>
        <v>0</v>
      </c>
      <c r="D20" s="50">
        <f>'Г14'!C3</f>
        <v>0</v>
      </c>
      <c r="E20" s="19">
        <f>'Г14'!B40</f>
        <v>0</v>
      </c>
      <c r="F20" s="20"/>
      <c r="G20" s="20"/>
      <c r="H20" s="20"/>
      <c r="I20" s="20"/>
      <c r="J20" s="20"/>
      <c r="K20" s="20"/>
      <c r="L20" s="20"/>
    </row>
    <row r="21" spans="1:12" ht="15" hidden="1">
      <c r="A21" s="20">
        <v>15</v>
      </c>
      <c r="B21" s="20">
        <f>'Г15'!B6</f>
        <v>0</v>
      </c>
      <c r="C21" s="20">
        <f>'Г15'!B3</f>
        <v>0</v>
      </c>
      <c r="D21" s="50">
        <f>'Г15'!C3</f>
        <v>0</v>
      </c>
      <c r="E21" s="19">
        <f>'Г15'!B40</f>
        <v>0</v>
      </c>
      <c r="F21" s="20"/>
      <c r="G21" s="20"/>
      <c r="H21" s="20"/>
      <c r="I21" s="20"/>
      <c r="J21" s="20"/>
      <c r="K21" s="20"/>
      <c r="L21" s="20"/>
    </row>
    <row r="22" spans="1:12" ht="15" hidden="1">
      <c r="A22" s="20">
        <v>16</v>
      </c>
      <c r="B22" s="20">
        <f>'Г16'!B6</f>
        <v>0</v>
      </c>
      <c r="C22" s="20">
        <f>'Г16'!B3</f>
        <v>0</v>
      </c>
      <c r="D22" s="50">
        <f>'Г16'!C3</f>
        <v>0</v>
      </c>
      <c r="E22" s="19">
        <f>'Г16'!B40</f>
        <v>0</v>
      </c>
      <c r="F22" s="20"/>
      <c r="G22" s="20"/>
      <c r="H22" s="20"/>
      <c r="I22" s="20"/>
      <c r="J22" s="20"/>
      <c r="K22" s="20"/>
      <c r="L22" s="20"/>
    </row>
    <row r="23" spans="1:12" ht="15" hidden="1">
      <c r="A23" s="20">
        <v>17</v>
      </c>
      <c r="B23" s="20">
        <f>'Г17'!B6</f>
        <v>0</v>
      </c>
      <c r="C23" s="20">
        <f>'Г17'!B3</f>
        <v>0</v>
      </c>
      <c r="D23" s="50">
        <f>'Г17'!C3</f>
        <v>0</v>
      </c>
      <c r="E23" s="19">
        <f>'Г17'!B40</f>
        <v>0</v>
      </c>
      <c r="F23" s="20"/>
      <c r="G23" s="20"/>
      <c r="H23" s="20"/>
      <c r="I23" s="20"/>
      <c r="J23" s="20"/>
      <c r="K23" s="20"/>
      <c r="L23" s="20"/>
    </row>
    <row r="24" spans="1:12" ht="15" hidden="1">
      <c r="A24" s="20">
        <v>18</v>
      </c>
      <c r="B24" s="20">
        <f>'Г18'!B6</f>
        <v>0</v>
      </c>
      <c r="C24" s="20">
        <f>'Г18'!B3</f>
        <v>0</v>
      </c>
      <c r="D24" s="50">
        <f>'Г18'!C3</f>
        <v>0</v>
      </c>
      <c r="E24" s="19">
        <f>'Г18'!B40</f>
        <v>0</v>
      </c>
      <c r="F24" s="20"/>
      <c r="G24" s="20"/>
      <c r="H24" s="20"/>
      <c r="I24" s="20"/>
      <c r="J24" s="20"/>
      <c r="K24" s="20"/>
      <c r="L24" s="20"/>
    </row>
    <row r="25" spans="1:12" ht="15" hidden="1">
      <c r="A25" s="20">
        <v>19</v>
      </c>
      <c r="B25" s="20">
        <f>'Г19'!B6</f>
        <v>0</v>
      </c>
      <c r="C25" s="20">
        <f>'Г19'!B3</f>
        <v>0</v>
      </c>
      <c r="D25" s="50">
        <f>'Г19'!C3</f>
        <v>0</v>
      </c>
      <c r="E25" s="19">
        <f>'Г19'!B40</f>
        <v>0</v>
      </c>
      <c r="F25" s="20"/>
      <c r="G25" s="20"/>
      <c r="H25" s="20"/>
      <c r="I25" s="20"/>
      <c r="J25" s="20"/>
      <c r="K25" s="20"/>
      <c r="L25" s="20"/>
    </row>
    <row r="26" spans="1:12" ht="15" hidden="1">
      <c r="A26" s="20">
        <v>20</v>
      </c>
      <c r="B26" s="20">
        <f>'Г20'!B6</f>
        <v>0</v>
      </c>
      <c r="C26" s="20">
        <f>'Г20'!B3</f>
        <v>0</v>
      </c>
      <c r="D26" s="50">
        <f>'Г20'!C3</f>
        <v>0</v>
      </c>
      <c r="E26" s="19">
        <f>'Г20'!B40</f>
        <v>0</v>
      </c>
      <c r="F26" s="20"/>
      <c r="G26" s="20"/>
      <c r="H26" s="20"/>
      <c r="I26" s="20"/>
      <c r="J26" s="20"/>
      <c r="K26" s="20"/>
      <c r="L26" s="20"/>
    </row>
    <row r="27" spans="1:12" ht="15" hidden="1">
      <c r="A27" s="20">
        <v>21</v>
      </c>
      <c r="B27" s="20">
        <f>'Г21'!B6</f>
        <v>0</v>
      </c>
      <c r="C27" s="20">
        <f>'Г21'!B3</f>
        <v>0</v>
      </c>
      <c r="D27" s="50">
        <f>'Г21'!C3</f>
        <v>0</v>
      </c>
      <c r="E27" s="19">
        <f>'Г21'!B40</f>
        <v>0</v>
      </c>
      <c r="F27" s="20"/>
      <c r="G27" s="20"/>
      <c r="H27" s="20"/>
      <c r="I27" s="20"/>
      <c r="J27" s="20"/>
      <c r="K27" s="20"/>
      <c r="L27" s="20"/>
    </row>
    <row r="28" spans="1:12" ht="15" hidden="1">
      <c r="A28" s="20">
        <v>22</v>
      </c>
      <c r="B28" s="20">
        <f>'Г22'!B6</f>
        <v>0</v>
      </c>
      <c r="C28" s="20">
        <f>'Г22'!B3</f>
        <v>0</v>
      </c>
      <c r="D28" s="50">
        <f>'Г22'!C3</f>
        <v>0</v>
      </c>
      <c r="E28" s="19">
        <f>'Г22'!B40</f>
        <v>0</v>
      </c>
      <c r="F28" s="20"/>
      <c r="G28" s="20"/>
      <c r="H28" s="20"/>
      <c r="I28" s="20"/>
      <c r="J28" s="20"/>
      <c r="K28" s="20"/>
      <c r="L28" s="20"/>
    </row>
    <row r="29" spans="1:12" ht="15" hidden="1">
      <c r="A29" s="20">
        <v>23</v>
      </c>
      <c r="B29" s="20">
        <f>'Г23'!B6</f>
        <v>0</v>
      </c>
      <c r="C29" s="20">
        <f>'Г23'!B3</f>
        <v>0</v>
      </c>
      <c r="D29" s="50">
        <f>'Г23'!C3</f>
        <v>0</v>
      </c>
      <c r="E29" s="19">
        <f>'Г23'!B40</f>
        <v>0</v>
      </c>
      <c r="F29" s="20"/>
      <c r="G29" s="20"/>
      <c r="H29" s="20"/>
      <c r="I29" s="20"/>
      <c r="J29" s="20"/>
      <c r="K29" s="20"/>
      <c r="L29" s="20"/>
    </row>
    <row r="30" spans="1:12" ht="15" hidden="1">
      <c r="A30" s="20">
        <v>24</v>
      </c>
      <c r="B30" s="20">
        <f>'Г24'!B6</f>
        <v>0</v>
      </c>
      <c r="C30" s="20">
        <f>'Г24'!B3</f>
        <v>0</v>
      </c>
      <c r="D30" s="50">
        <f>'Г24'!C3</f>
        <v>0</v>
      </c>
      <c r="E30" s="19">
        <f>'Г24'!B40</f>
        <v>0</v>
      </c>
      <c r="F30" s="20"/>
      <c r="G30" s="20"/>
      <c r="H30" s="20"/>
      <c r="I30" s="20"/>
      <c r="J30" s="20"/>
      <c r="K30" s="20"/>
      <c r="L30" s="20"/>
    </row>
    <row r="31" spans="1:12" ht="15" hidden="1">
      <c r="A31" s="20">
        <v>25</v>
      </c>
      <c r="B31" s="20">
        <f>'Г25'!B6</f>
        <v>0</v>
      </c>
      <c r="C31" s="20">
        <f>'Г25'!B3</f>
        <v>0</v>
      </c>
      <c r="D31" s="50">
        <f>'Г25'!C3</f>
        <v>0</v>
      </c>
      <c r="E31" s="19">
        <f>'Г25'!B40</f>
        <v>0</v>
      </c>
      <c r="F31" s="20"/>
      <c r="G31" s="20"/>
      <c r="H31" s="20"/>
      <c r="I31" s="20"/>
      <c r="J31" s="20"/>
      <c r="K31" s="20"/>
      <c r="L31" s="20"/>
    </row>
  </sheetData>
  <sheetProtection/>
  <mergeCells count="14">
    <mergeCell ref="G5:G6"/>
    <mergeCell ref="H5:J5"/>
    <mergeCell ref="K5:K6"/>
    <mergeCell ref="D5:D6"/>
    <mergeCell ref="A1:L1"/>
    <mergeCell ref="A4:L4"/>
    <mergeCell ref="L5:L6"/>
    <mergeCell ref="A2:L2"/>
    <mergeCell ref="A3:L3"/>
    <mergeCell ref="A5:A6"/>
    <mergeCell ref="B5:B6"/>
    <mergeCell ref="C5:C6"/>
    <mergeCell ref="E5:E6"/>
    <mergeCell ref="F5:F6"/>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M31"/>
  <sheetViews>
    <sheetView zoomScalePageLayoutView="0" workbookViewId="0" topLeftCell="A1">
      <selection activeCell="E35" sqref="E35"/>
    </sheetView>
  </sheetViews>
  <sheetFormatPr defaultColWidth="9.140625" defaultRowHeight="15"/>
  <cols>
    <col min="1" max="1" width="4.7109375" style="0" customWidth="1"/>
    <col min="2" max="2" width="32.140625" style="0" customWidth="1"/>
    <col min="3" max="4" width="6.7109375" style="0" customWidth="1"/>
    <col min="5" max="5" width="28.7109375" style="0" customWidth="1"/>
  </cols>
  <sheetData>
    <row r="1" spans="1:12" ht="15">
      <c r="A1" s="144" t="s">
        <v>71</v>
      </c>
      <c r="B1" s="144"/>
      <c r="C1" s="144"/>
      <c r="D1" s="144"/>
      <c r="E1" s="144"/>
      <c r="F1" s="144"/>
      <c r="G1" s="144"/>
      <c r="H1" s="144"/>
      <c r="I1" s="144"/>
      <c r="J1" s="144"/>
      <c r="K1" s="144"/>
      <c r="L1" s="144"/>
    </row>
    <row r="2" spans="1:12" ht="15" customHeight="1">
      <c r="A2" s="145" t="s">
        <v>252</v>
      </c>
      <c r="B2" s="145"/>
      <c r="C2" s="145"/>
      <c r="D2" s="145"/>
      <c r="E2" s="145"/>
      <c r="F2" s="145"/>
      <c r="G2" s="145"/>
      <c r="H2" s="145"/>
      <c r="I2" s="145"/>
      <c r="J2" s="145"/>
      <c r="K2" s="145"/>
      <c r="L2" s="145"/>
    </row>
    <row r="3" spans="1:12" ht="15" customHeight="1">
      <c r="A3" s="147" t="s">
        <v>109</v>
      </c>
      <c r="B3" s="147"/>
      <c r="C3" s="147"/>
      <c r="D3" s="147"/>
      <c r="E3" s="147"/>
      <c r="F3" s="147"/>
      <c r="G3" s="147"/>
      <c r="H3" s="147"/>
      <c r="I3" s="147"/>
      <c r="J3" s="147"/>
      <c r="K3" s="147"/>
      <c r="L3" s="147"/>
    </row>
    <row r="4" spans="1:12" ht="15">
      <c r="A4" s="148" t="s">
        <v>110</v>
      </c>
      <c r="B4" s="148"/>
      <c r="C4" s="148"/>
      <c r="D4" s="148"/>
      <c r="E4" s="148"/>
      <c r="F4" s="148"/>
      <c r="G4" s="148"/>
      <c r="H4" s="148"/>
      <c r="I4" s="148"/>
      <c r="J4" s="148"/>
      <c r="K4" s="148"/>
      <c r="L4" s="148"/>
    </row>
    <row r="5" spans="1:12" ht="15" customHeight="1">
      <c r="A5" s="146" t="s">
        <v>22</v>
      </c>
      <c r="B5" s="146" t="s">
        <v>69</v>
      </c>
      <c r="C5" s="146" t="s">
        <v>70</v>
      </c>
      <c r="D5" s="149" t="s">
        <v>122</v>
      </c>
      <c r="E5" s="146" t="s">
        <v>84</v>
      </c>
      <c r="F5" s="146" t="s">
        <v>48</v>
      </c>
      <c r="G5" s="146" t="s">
        <v>31</v>
      </c>
      <c r="H5" s="146" t="s">
        <v>38</v>
      </c>
      <c r="I5" s="146"/>
      <c r="J5" s="146"/>
      <c r="K5" s="146" t="s">
        <v>44</v>
      </c>
      <c r="L5" s="146" t="s">
        <v>49</v>
      </c>
    </row>
    <row r="6" spans="1:12" ht="15">
      <c r="A6" s="146"/>
      <c r="B6" s="146"/>
      <c r="C6" s="146"/>
      <c r="D6" s="150"/>
      <c r="E6" s="146"/>
      <c r="F6" s="146"/>
      <c r="G6" s="146"/>
      <c r="H6" s="8" t="s">
        <v>39</v>
      </c>
      <c r="I6" s="8" t="s">
        <v>40</v>
      </c>
      <c r="J6" s="8" t="s">
        <v>41</v>
      </c>
      <c r="K6" s="146"/>
      <c r="L6" s="146"/>
    </row>
    <row r="7" spans="1:13" ht="25.5">
      <c r="A7" s="20">
        <v>1</v>
      </c>
      <c r="B7" s="20" t="str">
        <f>'Г1'!B6</f>
        <v>Симонов Николай Александрович</v>
      </c>
      <c r="C7" s="20" t="str">
        <f>'Г1'!B3</f>
        <v>5</v>
      </c>
      <c r="D7" s="50" t="str">
        <f>'Г1'!C3</f>
        <v>3 с эл.4</v>
      </c>
      <c r="E7" s="19" t="str">
        <f>'Г1'!B40</f>
        <v>Туркестанский хребет, Памиро-Алай</v>
      </c>
      <c r="F7" s="20">
        <v>20</v>
      </c>
      <c r="G7" s="20">
        <v>1</v>
      </c>
      <c r="H7" s="20">
        <v>-4</v>
      </c>
      <c r="I7" s="20">
        <v>-3</v>
      </c>
      <c r="J7" s="20">
        <v>-2</v>
      </c>
      <c r="K7" s="20">
        <v>-4</v>
      </c>
      <c r="L7" s="20">
        <v>2</v>
      </c>
      <c r="M7">
        <f>SUM(F7:L7)</f>
        <v>10</v>
      </c>
    </row>
    <row r="8" spans="1:13" ht="21">
      <c r="A8" s="20">
        <v>2</v>
      </c>
      <c r="B8" s="20" t="str">
        <f>'Г2'!B6</f>
        <v>Шкитов Дмитрий Андреевич</v>
      </c>
      <c r="C8" s="20">
        <f>'Г2'!B3</f>
        <v>4</v>
      </c>
      <c r="D8" s="50">
        <f>'Г2'!C3</f>
        <v>4</v>
      </c>
      <c r="E8" s="19" t="str">
        <f>'Г2'!B40</f>
        <v>Хребет Терскей Алатоо, Центральный Тянь-Шань</v>
      </c>
      <c r="F8" s="20">
        <v>48</v>
      </c>
      <c r="G8" s="20">
        <v>0</v>
      </c>
      <c r="H8" s="20">
        <v>3</v>
      </c>
      <c r="I8" s="20">
        <v>1</v>
      </c>
      <c r="J8" s="20">
        <v>2</v>
      </c>
      <c r="K8" s="20">
        <v>7</v>
      </c>
      <c r="L8" s="20">
        <v>5</v>
      </c>
      <c r="M8">
        <f aca="true" t="shared" si="0" ref="M8:M18">SUM(F8:L8)</f>
        <v>66</v>
      </c>
    </row>
    <row r="9" spans="1:13" ht="15">
      <c r="A9" s="20">
        <v>3</v>
      </c>
      <c r="B9" s="20" t="str">
        <f>'Г3'!B6</f>
        <v>Кушманцев Станислав Иванович</v>
      </c>
      <c r="C9" s="20">
        <f>'Г3'!B3</f>
        <v>5</v>
      </c>
      <c r="D9" s="50">
        <f>'Г3'!C3</f>
        <v>5</v>
      </c>
      <c r="E9" s="19" t="str">
        <f>'Г3'!B40</f>
        <v>Киргизский хребет, Сев. Тянь-Шань                                                                                                                </v>
      </c>
      <c r="F9" s="20">
        <v>65</v>
      </c>
      <c r="G9" s="20">
        <v>2</v>
      </c>
      <c r="H9" s="20">
        <v>0</v>
      </c>
      <c r="I9" s="20">
        <v>-4</v>
      </c>
      <c r="J9" s="20">
        <v>1</v>
      </c>
      <c r="K9" s="20">
        <v>5</v>
      </c>
      <c r="L9" s="20">
        <v>4</v>
      </c>
      <c r="M9">
        <f t="shared" si="0"/>
        <v>73</v>
      </c>
    </row>
    <row r="10" spans="1:13" ht="21">
      <c r="A10" s="20">
        <v>4</v>
      </c>
      <c r="B10" s="20" t="str">
        <f>'Г4'!B6</f>
        <v>Борисов Юрий Михайлович</v>
      </c>
      <c r="C10" s="20">
        <f>'Г4'!B3</f>
        <v>5</v>
      </c>
      <c r="D10" s="50">
        <f>'Г4'!C3</f>
        <v>5</v>
      </c>
      <c r="E10" s="19" t="str">
        <f>'Г4'!B40</f>
        <v>Зеравшанский хребет (горный узел Такали), Памиро-Алай</v>
      </c>
      <c r="F10" s="20">
        <v>64</v>
      </c>
      <c r="G10" s="20">
        <v>3</v>
      </c>
      <c r="H10" s="20">
        <v>4</v>
      </c>
      <c r="I10" s="20">
        <v>4</v>
      </c>
      <c r="J10" s="20">
        <v>3</v>
      </c>
      <c r="K10" s="20">
        <v>3</v>
      </c>
      <c r="L10" s="20">
        <v>4</v>
      </c>
      <c r="M10">
        <f t="shared" si="0"/>
        <v>85</v>
      </c>
    </row>
    <row r="11" spans="1:13" ht="15">
      <c r="A11" s="20">
        <v>5</v>
      </c>
      <c r="B11" s="20" t="str">
        <f>'Г5'!B6</f>
        <v>Фатихова Альфия Азатовна</v>
      </c>
      <c r="C11" s="20">
        <f>'Г5'!B3</f>
        <v>4</v>
      </c>
      <c r="D11" s="50">
        <f>'Г5'!C3</f>
        <v>4</v>
      </c>
      <c r="E11" s="19" t="str">
        <f>'Г5'!B40</f>
        <v>Гиссарский хр., Фанские горы, Памиро-Алай</v>
      </c>
      <c r="F11" s="20">
        <v>44</v>
      </c>
      <c r="G11" s="20">
        <v>0</v>
      </c>
      <c r="H11" s="20">
        <v>2</v>
      </c>
      <c r="I11" s="20">
        <v>3</v>
      </c>
      <c r="J11" s="20">
        <v>1</v>
      </c>
      <c r="K11" s="20">
        <v>6</v>
      </c>
      <c r="L11" s="20">
        <v>4</v>
      </c>
      <c r="M11">
        <f t="shared" si="0"/>
        <v>60</v>
      </c>
    </row>
    <row r="12" spans="1:13" ht="21">
      <c r="A12" s="20">
        <v>6</v>
      </c>
      <c r="B12" s="20" t="str">
        <f>'Г6'!B6</f>
        <v>Борисов Владимир Борисович</v>
      </c>
      <c r="C12" s="20">
        <f>'Г6'!B3</f>
        <v>3</v>
      </c>
      <c r="D12" s="50">
        <f>'Г6'!C3</f>
        <v>3</v>
      </c>
      <c r="E12" s="19" t="str">
        <f>'Г6'!B40</f>
        <v>Хребет Терскей-Алатоо, Центральный Тянь-Шань</v>
      </c>
      <c r="F12" s="20">
        <v>18</v>
      </c>
      <c r="G12" s="20">
        <v>0</v>
      </c>
      <c r="H12" s="20">
        <v>-2</v>
      </c>
      <c r="I12" s="20">
        <v>0</v>
      </c>
      <c r="J12" s="20">
        <v>1</v>
      </c>
      <c r="K12" s="20">
        <v>0</v>
      </c>
      <c r="L12" s="20">
        <v>2</v>
      </c>
      <c r="M12">
        <f t="shared" si="0"/>
        <v>19</v>
      </c>
    </row>
    <row r="13" spans="1:13" ht="21">
      <c r="A13" s="20">
        <v>7</v>
      </c>
      <c r="B13" s="20" t="str">
        <f>'Г7'!B6</f>
        <v>Деменев Николай Павлович</v>
      </c>
      <c r="C13" s="20">
        <f>'Г7'!B3</f>
        <v>4</v>
      </c>
      <c r="D13" s="50">
        <f>'Г7'!C3</f>
        <v>4</v>
      </c>
      <c r="E13" s="19" t="str">
        <f>'Г7'!B40</f>
        <v>Хребет Терскей-Алатоо, Центральный Тянь-Шань</v>
      </c>
      <c r="F13" s="20">
        <v>43</v>
      </c>
      <c r="G13" s="20">
        <v>7</v>
      </c>
      <c r="H13" s="20">
        <v>1</v>
      </c>
      <c r="I13" s="20">
        <v>1</v>
      </c>
      <c r="J13" s="20">
        <v>1</v>
      </c>
      <c r="K13" s="20">
        <v>3</v>
      </c>
      <c r="L13" s="20">
        <v>4</v>
      </c>
      <c r="M13">
        <f t="shared" si="0"/>
        <v>60</v>
      </c>
    </row>
    <row r="14" spans="1:13" ht="25.5">
      <c r="A14" s="20">
        <v>8</v>
      </c>
      <c r="B14" s="20" t="str">
        <f>'Г8'!B6</f>
        <v>Попов Валерий Фридрихович</v>
      </c>
      <c r="C14" s="20" t="str">
        <f>'Г8'!B3</f>
        <v>4 с эл. 5</v>
      </c>
      <c r="D14" s="50" t="str">
        <f>'Г8'!C3</f>
        <v>4 с эл.5</v>
      </c>
      <c r="E14" s="19" t="str">
        <f>'Г8'!B40</f>
        <v> Хребет Терскей-Алатоо, Центральный Тянь-Шань</v>
      </c>
      <c r="F14" s="20">
        <v>54</v>
      </c>
      <c r="G14" s="20">
        <v>6</v>
      </c>
      <c r="H14" s="20">
        <v>0</v>
      </c>
      <c r="I14" s="20">
        <v>0</v>
      </c>
      <c r="J14" s="20">
        <v>-2</v>
      </c>
      <c r="K14" s="20">
        <v>2</v>
      </c>
      <c r="L14" s="20">
        <v>4</v>
      </c>
      <c r="M14">
        <f t="shared" si="0"/>
        <v>64</v>
      </c>
    </row>
    <row r="15" spans="1:13" ht="21">
      <c r="A15" s="20">
        <v>9</v>
      </c>
      <c r="B15" s="20" t="str">
        <f>'Г9'!B6</f>
        <v>Хмелёв Станислав Николаевич</v>
      </c>
      <c r="C15" s="20">
        <f>'Г9'!B3</f>
        <v>3</v>
      </c>
      <c r="D15" s="50">
        <f>'Г9'!C3</f>
        <v>3</v>
      </c>
      <c r="E15" s="19" t="str">
        <f>'Г9'!B40</f>
        <v>Хребет Терскей Алатау, Центральный Тянь-Шань</v>
      </c>
      <c r="F15" s="20">
        <v>18</v>
      </c>
      <c r="G15" s="20">
        <v>0</v>
      </c>
      <c r="H15" s="20">
        <v>0</v>
      </c>
      <c r="I15" s="20">
        <v>0</v>
      </c>
      <c r="J15" s="20">
        <v>0</v>
      </c>
      <c r="K15" s="20">
        <v>1</v>
      </c>
      <c r="L15" s="20">
        <v>1</v>
      </c>
      <c r="M15">
        <f t="shared" si="0"/>
        <v>20</v>
      </c>
    </row>
    <row r="16" spans="1:13" ht="15">
      <c r="A16" s="20">
        <v>10</v>
      </c>
      <c r="B16" s="20" t="str">
        <f>'Г10'!B6</f>
        <v>Рыбальченко Андрей Николаевич</v>
      </c>
      <c r="C16" s="20">
        <f>'Г10'!B3</f>
        <v>4</v>
      </c>
      <c r="D16" s="50">
        <f>'Г10'!C3</f>
        <v>4</v>
      </c>
      <c r="E16" s="19" t="str">
        <f>'Г10'!B40</f>
        <v>Приэльбрусье, Центральный Кавказ</v>
      </c>
      <c r="F16" s="20">
        <v>38</v>
      </c>
      <c r="G16" s="20">
        <v>2</v>
      </c>
      <c r="H16" s="20">
        <v>1</v>
      </c>
      <c r="I16" s="20">
        <v>1</v>
      </c>
      <c r="J16" s="20">
        <v>1</v>
      </c>
      <c r="K16" s="20">
        <v>2</v>
      </c>
      <c r="L16" s="20">
        <v>3</v>
      </c>
      <c r="M16">
        <f t="shared" si="0"/>
        <v>48</v>
      </c>
    </row>
    <row r="17" spans="1:13" ht="15">
      <c r="A17" s="20">
        <v>11</v>
      </c>
      <c r="B17" s="20" t="str">
        <f>'Г11'!B6</f>
        <v>Лукьянов Олег Ганнадьевич</v>
      </c>
      <c r="C17" s="20">
        <f>'Г11'!B3</f>
        <v>3</v>
      </c>
      <c r="D17" s="50">
        <f>'Г11'!C3</f>
        <v>3</v>
      </c>
      <c r="E17" s="19" t="str">
        <f>'Г11'!B40</f>
        <v>Киргизский хребет, Сев. Тянь-Шань</v>
      </c>
      <c r="F17" s="20">
        <v>27</v>
      </c>
      <c r="G17" s="20">
        <v>0</v>
      </c>
      <c r="H17" s="20">
        <v>1</v>
      </c>
      <c r="I17" s="20">
        <v>1</v>
      </c>
      <c r="J17" s="20">
        <v>2</v>
      </c>
      <c r="K17" s="20">
        <v>3</v>
      </c>
      <c r="L17" s="20">
        <v>2</v>
      </c>
      <c r="M17">
        <f t="shared" si="0"/>
        <v>36</v>
      </c>
    </row>
    <row r="18" spans="1:13" ht="15">
      <c r="A18" s="20">
        <v>12</v>
      </c>
      <c r="B18" s="20" t="str">
        <f>'Г12'!B6</f>
        <v>Валиев Альберт Шамильевич</v>
      </c>
      <c r="C18" s="20">
        <f>'Г12'!B3</f>
        <v>4</v>
      </c>
      <c r="D18" s="50">
        <f>'Г12'!C3</f>
        <v>4</v>
      </c>
      <c r="E18" s="19" t="str">
        <f>'Г12'!B40</f>
        <v>Сев. Тянь-Шань, Киргизский хребет</v>
      </c>
      <c r="F18" s="20">
        <v>44</v>
      </c>
      <c r="G18" s="20">
        <v>4</v>
      </c>
      <c r="H18" s="20">
        <v>2</v>
      </c>
      <c r="I18" s="20">
        <v>3</v>
      </c>
      <c r="J18" s="20">
        <v>1</v>
      </c>
      <c r="K18" s="20">
        <v>5</v>
      </c>
      <c r="L18" s="20">
        <v>2</v>
      </c>
      <c r="M18">
        <f t="shared" si="0"/>
        <v>61</v>
      </c>
    </row>
    <row r="19" spans="1:12" ht="15" hidden="1">
      <c r="A19" s="20">
        <v>13</v>
      </c>
      <c r="B19" s="20">
        <f>'Г13'!B6</f>
        <v>0</v>
      </c>
      <c r="C19" s="20">
        <f>'Г13'!B3</f>
        <v>0</v>
      </c>
      <c r="D19" s="50">
        <f>'Г13'!C3</f>
        <v>0</v>
      </c>
      <c r="E19" s="19">
        <f>'Г13'!B40</f>
        <v>0</v>
      </c>
      <c r="F19" s="20"/>
      <c r="G19" s="20"/>
      <c r="H19" s="20"/>
      <c r="I19" s="20"/>
      <c r="J19" s="20"/>
      <c r="K19" s="20"/>
      <c r="L19" s="20"/>
    </row>
    <row r="20" spans="1:12" ht="15" hidden="1">
      <c r="A20" s="20">
        <v>14</v>
      </c>
      <c r="B20" s="20">
        <f>'Г14'!B6</f>
        <v>0</v>
      </c>
      <c r="C20" s="20">
        <f>'Г14'!B3</f>
        <v>0</v>
      </c>
      <c r="D20" s="50">
        <f>'Г14'!C3</f>
        <v>0</v>
      </c>
      <c r="E20" s="19">
        <f>'Г14'!B40</f>
        <v>0</v>
      </c>
      <c r="F20" s="20"/>
      <c r="G20" s="20"/>
      <c r="H20" s="20"/>
      <c r="I20" s="20"/>
      <c r="J20" s="20"/>
      <c r="K20" s="20"/>
      <c r="L20" s="20"/>
    </row>
    <row r="21" spans="1:12" ht="15" hidden="1">
      <c r="A21" s="20">
        <v>15</v>
      </c>
      <c r="B21" s="20">
        <f>'Г15'!B6</f>
        <v>0</v>
      </c>
      <c r="C21" s="20">
        <f>'Г15'!B3</f>
        <v>0</v>
      </c>
      <c r="D21" s="50">
        <f>'Г15'!C3</f>
        <v>0</v>
      </c>
      <c r="E21" s="19">
        <f>'Г15'!B40</f>
        <v>0</v>
      </c>
      <c r="F21" s="20"/>
      <c r="G21" s="20"/>
      <c r="H21" s="20"/>
      <c r="I21" s="20"/>
      <c r="J21" s="20"/>
      <c r="K21" s="20"/>
      <c r="L21" s="20"/>
    </row>
    <row r="22" spans="1:12" ht="15" hidden="1">
      <c r="A22" s="20">
        <v>16</v>
      </c>
      <c r="B22" s="20">
        <f>'Г16'!B6</f>
        <v>0</v>
      </c>
      <c r="C22" s="20">
        <f>'Г16'!B3</f>
        <v>0</v>
      </c>
      <c r="D22" s="50">
        <f>'Г16'!C3</f>
        <v>0</v>
      </c>
      <c r="E22" s="19">
        <f>'Г16'!B40</f>
        <v>0</v>
      </c>
      <c r="F22" s="20"/>
      <c r="G22" s="20"/>
      <c r="H22" s="20"/>
      <c r="I22" s="20"/>
      <c r="J22" s="20"/>
      <c r="K22" s="20"/>
      <c r="L22" s="20"/>
    </row>
    <row r="23" spans="1:12" ht="15" hidden="1">
      <c r="A23" s="20">
        <v>17</v>
      </c>
      <c r="B23" s="20">
        <f>'Г17'!B6</f>
        <v>0</v>
      </c>
      <c r="C23" s="20">
        <f>'Г17'!B3</f>
        <v>0</v>
      </c>
      <c r="D23" s="50">
        <f>'Г17'!C3</f>
        <v>0</v>
      </c>
      <c r="E23" s="19">
        <f>'Г17'!B40</f>
        <v>0</v>
      </c>
      <c r="F23" s="20"/>
      <c r="G23" s="20"/>
      <c r="H23" s="20"/>
      <c r="I23" s="20"/>
      <c r="J23" s="20"/>
      <c r="K23" s="20"/>
      <c r="L23" s="20"/>
    </row>
    <row r="24" spans="1:12" ht="15" hidden="1">
      <c r="A24" s="20">
        <v>18</v>
      </c>
      <c r="B24" s="20">
        <f>'Г18'!B6</f>
        <v>0</v>
      </c>
      <c r="C24" s="20">
        <f>'Г18'!B3</f>
        <v>0</v>
      </c>
      <c r="D24" s="50">
        <f>'Г18'!C3</f>
        <v>0</v>
      </c>
      <c r="E24" s="19">
        <f>'Г18'!B40</f>
        <v>0</v>
      </c>
      <c r="F24" s="20"/>
      <c r="G24" s="20"/>
      <c r="H24" s="20"/>
      <c r="I24" s="20"/>
      <c r="J24" s="20"/>
      <c r="K24" s="20"/>
      <c r="L24" s="20"/>
    </row>
    <row r="25" spans="1:12" ht="15" hidden="1">
      <c r="A25" s="20">
        <v>19</v>
      </c>
      <c r="B25" s="20">
        <f>'Г19'!B6</f>
        <v>0</v>
      </c>
      <c r="C25" s="20">
        <f>'Г19'!B3</f>
        <v>0</v>
      </c>
      <c r="D25" s="50">
        <f>'Г19'!C3</f>
        <v>0</v>
      </c>
      <c r="E25" s="19">
        <f>'Г19'!B40</f>
        <v>0</v>
      </c>
      <c r="F25" s="20"/>
      <c r="G25" s="20"/>
      <c r="H25" s="20"/>
      <c r="I25" s="20"/>
      <c r="J25" s="20"/>
      <c r="K25" s="20"/>
      <c r="L25" s="20"/>
    </row>
    <row r="26" spans="1:12" ht="15" hidden="1">
      <c r="A26" s="20">
        <v>20</v>
      </c>
      <c r="B26" s="20">
        <f>'Г20'!B6</f>
        <v>0</v>
      </c>
      <c r="C26" s="20">
        <f>'Г20'!B3</f>
        <v>0</v>
      </c>
      <c r="D26" s="50">
        <f>'Г20'!C3</f>
        <v>0</v>
      </c>
      <c r="E26" s="19">
        <f>'Г20'!B40</f>
        <v>0</v>
      </c>
      <c r="F26" s="20"/>
      <c r="G26" s="20"/>
      <c r="H26" s="20"/>
      <c r="I26" s="20"/>
      <c r="J26" s="20"/>
      <c r="K26" s="20"/>
      <c r="L26" s="20"/>
    </row>
    <row r="27" spans="1:12" ht="15" hidden="1">
      <c r="A27" s="20">
        <v>21</v>
      </c>
      <c r="B27" s="20">
        <f>'Г21'!B6</f>
        <v>0</v>
      </c>
      <c r="C27" s="20">
        <f>'Г21'!B3</f>
        <v>0</v>
      </c>
      <c r="D27" s="50">
        <f>'Г21'!C3</f>
        <v>0</v>
      </c>
      <c r="E27" s="19">
        <f>'Г21'!B40</f>
        <v>0</v>
      </c>
      <c r="F27" s="20"/>
      <c r="G27" s="20"/>
      <c r="H27" s="20"/>
      <c r="I27" s="20"/>
      <c r="J27" s="20"/>
      <c r="K27" s="20"/>
      <c r="L27" s="20"/>
    </row>
    <row r="28" spans="1:12" ht="15" hidden="1">
      <c r="A28" s="20">
        <v>22</v>
      </c>
      <c r="B28" s="20">
        <f>'Г22'!B6</f>
        <v>0</v>
      </c>
      <c r="C28" s="20">
        <f>'Г22'!B3</f>
        <v>0</v>
      </c>
      <c r="D28" s="50">
        <f>'Г22'!C3</f>
        <v>0</v>
      </c>
      <c r="E28" s="19">
        <f>'Г22'!B40</f>
        <v>0</v>
      </c>
      <c r="F28" s="20"/>
      <c r="G28" s="20"/>
      <c r="H28" s="20"/>
      <c r="I28" s="20"/>
      <c r="J28" s="20"/>
      <c r="K28" s="20"/>
      <c r="L28" s="20"/>
    </row>
    <row r="29" spans="1:12" ht="15" hidden="1">
      <c r="A29" s="20">
        <v>23</v>
      </c>
      <c r="B29" s="20">
        <f>'Г23'!B6</f>
        <v>0</v>
      </c>
      <c r="C29" s="20">
        <f>'Г23'!B3</f>
        <v>0</v>
      </c>
      <c r="D29" s="50">
        <f>'Г23'!C3</f>
        <v>0</v>
      </c>
      <c r="E29" s="19">
        <f>'Г23'!B40</f>
        <v>0</v>
      </c>
      <c r="F29" s="20"/>
      <c r="G29" s="20"/>
      <c r="H29" s="20"/>
      <c r="I29" s="20"/>
      <c r="J29" s="20"/>
      <c r="K29" s="20"/>
      <c r="L29" s="20"/>
    </row>
    <row r="30" spans="1:12" ht="15" hidden="1">
      <c r="A30" s="20">
        <v>24</v>
      </c>
      <c r="B30" s="20">
        <f>'Г24'!B6</f>
        <v>0</v>
      </c>
      <c r="C30" s="20">
        <f>'Г24'!B3</f>
        <v>0</v>
      </c>
      <c r="D30" s="50">
        <f>'Г24'!C3</f>
        <v>0</v>
      </c>
      <c r="E30" s="19">
        <f>'Г24'!B40</f>
        <v>0</v>
      </c>
      <c r="F30" s="20"/>
      <c r="G30" s="20"/>
      <c r="H30" s="20"/>
      <c r="I30" s="20"/>
      <c r="J30" s="20"/>
      <c r="K30" s="20"/>
      <c r="L30" s="20"/>
    </row>
    <row r="31" spans="1:12" ht="15" hidden="1">
      <c r="A31" s="20">
        <v>25</v>
      </c>
      <c r="B31" s="20">
        <f>'Г25'!B6</f>
        <v>0</v>
      </c>
      <c r="C31" s="20">
        <f>'Г25'!B3</f>
        <v>0</v>
      </c>
      <c r="D31" s="50">
        <f>'Г25'!C3</f>
        <v>0</v>
      </c>
      <c r="E31" s="19">
        <f>'Г25'!B40</f>
        <v>0</v>
      </c>
      <c r="F31" s="20"/>
      <c r="G31" s="20"/>
      <c r="H31" s="20"/>
      <c r="I31" s="20"/>
      <c r="J31" s="20"/>
      <c r="K31" s="20"/>
      <c r="L31" s="20"/>
    </row>
  </sheetData>
  <sheetProtection/>
  <mergeCells count="14">
    <mergeCell ref="G5:G6"/>
    <mergeCell ref="H5:J5"/>
    <mergeCell ref="K5:K6"/>
    <mergeCell ref="D5:D6"/>
    <mergeCell ref="A1:L1"/>
    <mergeCell ref="A4:L4"/>
    <mergeCell ref="L5:L6"/>
    <mergeCell ref="A2:L2"/>
    <mergeCell ref="A3:L3"/>
    <mergeCell ref="A5:A6"/>
    <mergeCell ref="B5:B6"/>
    <mergeCell ref="C5:C6"/>
    <mergeCell ref="E5:E6"/>
    <mergeCell ref="F5:F6"/>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D56"/>
  <sheetViews>
    <sheetView zoomScalePageLayoutView="0" workbookViewId="0" topLeftCell="A1">
      <selection activeCell="C4" sqref="C4"/>
    </sheetView>
  </sheetViews>
  <sheetFormatPr defaultColWidth="9.140625" defaultRowHeight="15"/>
  <cols>
    <col min="1" max="1" width="58.8515625" style="0" customWidth="1"/>
    <col min="2" max="2" width="40.140625" style="0" customWidth="1"/>
    <col min="3" max="3" width="5.7109375" style="0" customWidth="1"/>
    <col min="4" max="4" width="35.140625" style="0" customWidth="1"/>
  </cols>
  <sheetData>
    <row r="1" spans="1:4" ht="30">
      <c r="A1" s="6"/>
      <c r="B1" s="1"/>
      <c r="C1" s="48" t="s">
        <v>121</v>
      </c>
      <c r="D1" s="1"/>
    </row>
    <row r="2" spans="1:4" ht="15">
      <c r="A2" s="2" t="s">
        <v>0</v>
      </c>
      <c r="B2" s="54" t="s">
        <v>126</v>
      </c>
      <c r="C2" s="1"/>
      <c r="D2" s="1"/>
    </row>
    <row r="3" spans="1:4" ht="15">
      <c r="A3" s="2" t="s">
        <v>43</v>
      </c>
      <c r="B3" s="54" t="s">
        <v>348</v>
      </c>
      <c r="C3" s="49" t="s">
        <v>349</v>
      </c>
      <c r="D3" s="1"/>
    </row>
    <row r="4" spans="1:4" ht="15">
      <c r="A4" s="2" t="s">
        <v>1</v>
      </c>
      <c r="B4" s="54" t="s">
        <v>192</v>
      </c>
      <c r="C4" s="1"/>
      <c r="D4" s="1"/>
    </row>
    <row r="5" spans="1:4" ht="51">
      <c r="A5" s="2" t="s">
        <v>2</v>
      </c>
      <c r="B5" s="54" t="s">
        <v>193</v>
      </c>
      <c r="C5" s="1"/>
      <c r="D5" s="9" t="str">
        <f>CONCATENATE(B6,B5)</f>
        <v>Симонов Николай АлександровичСекция горного туризма спортклуба Новосибирского государственного университета, Новосибирская область, г. Новосибирск</v>
      </c>
    </row>
    <row r="6" spans="1:4" ht="56.25">
      <c r="A6" s="2" t="s">
        <v>3</v>
      </c>
      <c r="B6" s="54" t="s">
        <v>194</v>
      </c>
      <c r="C6" s="1"/>
      <c r="D6" s="10" t="s">
        <v>224</v>
      </c>
    </row>
    <row r="7" spans="1:4" ht="15">
      <c r="A7" s="2" t="s">
        <v>4</v>
      </c>
      <c r="B7" s="54" t="s">
        <v>195</v>
      </c>
      <c r="C7" s="1"/>
      <c r="D7" s="1"/>
    </row>
    <row r="8" spans="1:4" ht="15">
      <c r="A8" s="2" t="s">
        <v>5</v>
      </c>
      <c r="B8" s="54" t="s">
        <v>196</v>
      </c>
      <c r="C8" s="1"/>
      <c r="D8" s="1"/>
    </row>
    <row r="9" spans="1:4" ht="15">
      <c r="A9" s="2" t="s">
        <v>6</v>
      </c>
      <c r="B9" s="63" t="s">
        <v>197</v>
      </c>
      <c r="C9" s="1"/>
      <c r="D9" s="1"/>
    </row>
    <row r="10" spans="1:4" ht="15.75" customHeight="1">
      <c r="A10" s="154" t="s">
        <v>86</v>
      </c>
      <c r="B10" s="54" t="s">
        <v>282</v>
      </c>
      <c r="C10" s="1"/>
      <c r="D10" s="153" t="str">
        <f>CONCATENATE(B10,B11,B12,B13,B14,B15,B16,B17,B18,B19,B20,B21,B22,B23,B24,B25,B26,B27,B28,B29,B30,B31,B32,B33,B34,B35,B36,B37,B38,B39)</f>
        <v>Симонов Николай Александрович,1956,6ГУ,5ГР    Брызгалов Леонид Олегович , 1977, 4ГУ                              Волков Сергей Георгиевич, 1979, 3ГУ                               Музыкова Елена Сергеевна, 1988, 4ГУ                                Панов Антон Владимирович, 1989, 4ГУ                               Полянская Екатерина Владимировна, 1984, 5ГУ                   Сальников Георгий Ефимович, 6ГУ, 6ГР, мсмк               Сербуленко Леонид Михайлович, 1955, 6ГУ                  Бобылев Георгий Владимирович, 1975, 4ГУ                         Хачатурьян Валентин Станиславович, 1980, 2ГУ                 </v>
      </c>
    </row>
    <row r="11" spans="1:4" ht="15">
      <c r="A11" s="155"/>
      <c r="B11" s="54" t="s">
        <v>244</v>
      </c>
      <c r="C11" s="1"/>
      <c r="D11" s="153"/>
    </row>
    <row r="12" spans="1:4" ht="15">
      <c r="A12" s="155"/>
      <c r="B12" s="54" t="s">
        <v>245</v>
      </c>
      <c r="C12" s="1"/>
      <c r="D12" s="153"/>
    </row>
    <row r="13" spans="1:4" ht="15">
      <c r="A13" s="155"/>
      <c r="B13" s="54" t="s">
        <v>246</v>
      </c>
      <c r="C13" s="1"/>
      <c r="D13" s="153"/>
    </row>
    <row r="14" spans="1:4" ht="15">
      <c r="A14" s="155"/>
      <c r="B14" s="54" t="s">
        <v>247</v>
      </c>
      <c r="C14" s="1"/>
      <c r="D14" s="153"/>
    </row>
    <row r="15" spans="1:4" ht="15">
      <c r="A15" s="155"/>
      <c r="B15" s="54" t="s">
        <v>248</v>
      </c>
      <c r="C15" s="1"/>
      <c r="D15" s="153"/>
    </row>
    <row r="16" spans="1:4" ht="15">
      <c r="A16" s="155"/>
      <c r="B16" s="54" t="s">
        <v>249</v>
      </c>
      <c r="C16" s="1"/>
      <c r="D16" s="153"/>
    </row>
    <row r="17" spans="1:4" ht="15">
      <c r="A17" s="155"/>
      <c r="B17" s="54" t="s">
        <v>250</v>
      </c>
      <c r="C17" s="1"/>
      <c r="D17" s="153"/>
    </row>
    <row r="18" spans="1:4" ht="15">
      <c r="A18" s="155"/>
      <c r="B18" s="54" t="s">
        <v>251</v>
      </c>
      <c r="C18" s="1"/>
      <c r="D18" s="4"/>
    </row>
    <row r="19" spans="1:4" ht="15">
      <c r="A19" s="155"/>
      <c r="B19" s="54" t="s">
        <v>281</v>
      </c>
      <c r="C19" s="1"/>
      <c r="D19" s="4"/>
    </row>
    <row r="20" spans="1:4" ht="15" hidden="1">
      <c r="A20" s="155"/>
      <c r="B20" s="52"/>
      <c r="C20" s="1"/>
      <c r="D20" s="4"/>
    </row>
    <row r="21" spans="1:4" ht="15" hidden="1">
      <c r="A21" s="155"/>
      <c r="B21" s="52"/>
      <c r="C21" s="1"/>
      <c r="D21" s="4"/>
    </row>
    <row r="22" spans="1:4" ht="15" customHeight="1" hidden="1">
      <c r="A22" s="155"/>
      <c r="B22" s="52"/>
      <c r="C22" s="1"/>
      <c r="D22" s="4"/>
    </row>
    <row r="23" spans="1:4" ht="15" customHeight="1" hidden="1">
      <c r="A23" s="155"/>
      <c r="B23" s="52"/>
      <c r="C23" s="1"/>
      <c r="D23" s="4"/>
    </row>
    <row r="24" spans="1:4" ht="15" customHeight="1" hidden="1">
      <c r="A24" s="155"/>
      <c r="B24" s="52"/>
      <c r="C24" s="1"/>
      <c r="D24" s="4"/>
    </row>
    <row r="25" spans="1:4" ht="15" customHeight="1" hidden="1">
      <c r="A25" s="155"/>
      <c r="B25" s="52"/>
      <c r="C25" s="1"/>
      <c r="D25" s="4"/>
    </row>
    <row r="26" spans="1:4" ht="15" customHeight="1" hidden="1">
      <c r="A26" s="155"/>
      <c r="B26" s="52"/>
      <c r="C26" s="1"/>
      <c r="D26" s="4"/>
    </row>
    <row r="27" spans="1:4" ht="15" customHeight="1" hidden="1">
      <c r="A27" s="155"/>
      <c r="B27" s="52"/>
      <c r="C27" s="1"/>
      <c r="D27" s="4"/>
    </row>
    <row r="28" spans="1:4" ht="15" customHeight="1" hidden="1">
      <c r="A28" s="155"/>
      <c r="B28" s="52"/>
      <c r="C28" s="1"/>
      <c r="D28" s="4"/>
    </row>
    <row r="29" spans="1:4" ht="15" customHeight="1" hidden="1">
      <c r="A29" s="155"/>
      <c r="B29" s="52"/>
      <c r="C29" s="1"/>
      <c r="D29" s="4"/>
    </row>
    <row r="30" spans="1:4" ht="15" customHeight="1" hidden="1">
      <c r="A30" s="155"/>
      <c r="B30" s="52"/>
      <c r="C30" s="1"/>
      <c r="D30" s="4"/>
    </row>
    <row r="31" spans="1:4" ht="15" customHeight="1" hidden="1">
      <c r="A31" s="155"/>
      <c r="B31" s="52"/>
      <c r="C31" s="1"/>
      <c r="D31" s="4"/>
    </row>
    <row r="32" spans="1:4" ht="15" customHeight="1" hidden="1">
      <c r="A32" s="155"/>
      <c r="B32" s="52"/>
      <c r="C32" s="1"/>
      <c r="D32" s="4"/>
    </row>
    <row r="33" spans="1:4" ht="15" customHeight="1" hidden="1">
      <c r="A33" s="155"/>
      <c r="B33" s="52"/>
      <c r="C33" s="1"/>
      <c r="D33" s="4"/>
    </row>
    <row r="34" spans="1:4" ht="15" customHeight="1" hidden="1">
      <c r="A34" s="155"/>
      <c r="B34" s="52"/>
      <c r="C34" s="1"/>
      <c r="D34" s="4"/>
    </row>
    <row r="35" spans="1:4" ht="15" customHeight="1" hidden="1">
      <c r="A35" s="155"/>
      <c r="B35" s="52"/>
      <c r="C35" s="1"/>
      <c r="D35" s="4"/>
    </row>
    <row r="36" spans="1:4" ht="15" customHeight="1" hidden="1">
      <c r="A36" s="155"/>
      <c r="B36" s="52"/>
      <c r="C36" s="1"/>
      <c r="D36" s="4"/>
    </row>
    <row r="37" spans="1:4" ht="15" customHeight="1" hidden="1">
      <c r="A37" s="155"/>
      <c r="B37" s="52"/>
      <c r="C37" s="1"/>
      <c r="D37" s="4"/>
    </row>
    <row r="38" spans="1:4" ht="15" customHeight="1" hidden="1">
      <c r="A38" s="155"/>
      <c r="B38" s="52"/>
      <c r="C38" s="1"/>
      <c r="D38" s="4"/>
    </row>
    <row r="39" spans="1:4" ht="15" customHeight="1" hidden="1">
      <c r="A39" s="156"/>
      <c r="B39" s="52"/>
      <c r="C39" s="1"/>
      <c r="D39" s="4"/>
    </row>
    <row r="40" spans="1:4" ht="30">
      <c r="A40" s="2" t="s">
        <v>88</v>
      </c>
      <c r="B40" s="52" t="s">
        <v>274</v>
      </c>
      <c r="C40" s="1"/>
      <c r="D40" s="4"/>
    </row>
    <row r="41" spans="1:4" ht="127.5" customHeight="1">
      <c r="A41" s="2" t="s">
        <v>42</v>
      </c>
      <c r="B41" s="52" t="s">
        <v>222</v>
      </c>
      <c r="C41" s="1"/>
      <c r="D41" s="30" t="s">
        <v>222</v>
      </c>
    </row>
    <row r="42" spans="1:4" ht="22.5" customHeight="1">
      <c r="A42" s="152" t="s">
        <v>87</v>
      </c>
      <c r="B42" s="142" t="s">
        <v>198</v>
      </c>
      <c r="C42" s="1"/>
      <c r="D42" s="4"/>
    </row>
    <row r="43" spans="1:4" ht="22.5" customHeight="1">
      <c r="A43" s="152"/>
      <c r="B43" s="143"/>
      <c r="C43" s="1"/>
      <c r="D43" s="4"/>
    </row>
    <row r="44" spans="1:4" ht="30">
      <c r="A44" s="2" t="s">
        <v>7</v>
      </c>
      <c r="B44" s="54" t="s">
        <v>199</v>
      </c>
      <c r="C44" s="1"/>
      <c r="D44" s="1"/>
    </row>
    <row r="45" spans="1:4" ht="25.5">
      <c r="A45" s="2" t="s">
        <v>8</v>
      </c>
      <c r="B45" s="54" t="s">
        <v>199</v>
      </c>
      <c r="C45" s="1"/>
      <c r="D45" s="1"/>
    </row>
    <row r="46" spans="1:4" ht="15">
      <c r="A46" s="2" t="s">
        <v>9</v>
      </c>
      <c r="B46" s="51" t="s">
        <v>137</v>
      </c>
      <c r="C46" s="1"/>
      <c r="D46" s="1"/>
    </row>
    <row r="47" spans="1:4" ht="30">
      <c r="A47" s="2" t="s">
        <v>10</v>
      </c>
      <c r="B47" s="51" t="s">
        <v>136</v>
      </c>
      <c r="C47" s="1"/>
      <c r="D47" s="1"/>
    </row>
    <row r="48" spans="1:4" ht="15">
      <c r="A48" s="2" t="s">
        <v>11</v>
      </c>
      <c r="B48" s="51" t="s">
        <v>136</v>
      </c>
      <c r="C48" s="1"/>
      <c r="D48" s="1"/>
    </row>
    <row r="49" spans="1:4" ht="15">
      <c r="A49" s="2" t="s">
        <v>12</v>
      </c>
      <c r="B49" s="54" t="s">
        <v>137</v>
      </c>
      <c r="C49" s="1"/>
      <c r="D49" s="1"/>
    </row>
    <row r="50" spans="1:4" ht="30">
      <c r="A50" s="2" t="s">
        <v>13</v>
      </c>
      <c r="B50" s="51" t="s">
        <v>136</v>
      </c>
      <c r="C50" s="1"/>
      <c r="D50" s="1"/>
    </row>
    <row r="51" spans="1:4" ht="30">
      <c r="A51" s="2" t="s">
        <v>14</v>
      </c>
      <c r="B51" s="51" t="s">
        <v>136</v>
      </c>
      <c r="C51" s="1"/>
      <c r="D51" s="1"/>
    </row>
    <row r="52" spans="1:4" ht="30">
      <c r="A52" s="2" t="s">
        <v>15</v>
      </c>
      <c r="B52" s="51" t="s">
        <v>136</v>
      </c>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sheetData>
  <sheetProtection/>
  <mergeCells count="4">
    <mergeCell ref="A42:A43"/>
    <mergeCell ref="D10:D17"/>
    <mergeCell ref="A10:A39"/>
    <mergeCell ref="B42:B43"/>
  </mergeCells>
  <hyperlinks>
    <hyperlink ref="B9" r:id="rId1" display="nas@osmf.sscc.ru"/>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D52"/>
  <sheetViews>
    <sheetView zoomScalePageLayoutView="0" workbookViewId="0" topLeftCell="A7">
      <selection activeCell="D40" sqref="D40"/>
    </sheetView>
  </sheetViews>
  <sheetFormatPr defaultColWidth="9.140625" defaultRowHeight="15"/>
  <cols>
    <col min="1" max="1" width="58.8515625" style="0" customWidth="1"/>
    <col min="2" max="2" width="51.8515625" style="0" customWidth="1"/>
    <col min="3" max="3" width="5.7109375" style="0" customWidth="1"/>
    <col min="4" max="4" width="37.140625" style="0" customWidth="1"/>
  </cols>
  <sheetData>
    <row r="1" ht="30">
      <c r="C1" s="48" t="s">
        <v>121</v>
      </c>
    </row>
    <row r="2" spans="1:4" ht="15">
      <c r="A2" s="2" t="s">
        <v>0</v>
      </c>
      <c r="B2" s="53" t="s">
        <v>126</v>
      </c>
      <c r="C2" s="1"/>
      <c r="D2" s="1"/>
    </row>
    <row r="3" spans="1:4" ht="15">
      <c r="A3" s="2" t="s">
        <v>43</v>
      </c>
      <c r="B3" s="52">
        <v>4</v>
      </c>
      <c r="C3" s="49">
        <v>4</v>
      </c>
      <c r="D3" s="1"/>
    </row>
    <row r="4" spans="1:4" ht="15">
      <c r="A4" s="2" t="s">
        <v>1</v>
      </c>
      <c r="B4" s="54" t="s">
        <v>127</v>
      </c>
      <c r="C4" s="1"/>
      <c r="D4" s="1"/>
    </row>
    <row r="5" spans="1:4" ht="45">
      <c r="A5" s="2" t="s">
        <v>2</v>
      </c>
      <c r="B5" s="67" t="s">
        <v>128</v>
      </c>
      <c r="C5" s="1"/>
      <c r="D5" s="9" t="str">
        <f>CONCATENATE(B6,B5)</f>
        <v>Шкитов Дмитрий АндреевичТуристско-спортивный клуб «Амазонки» ТПУ, г. Томск, Томская область</v>
      </c>
    </row>
    <row r="6" spans="1:4" ht="33.75">
      <c r="A6" s="2" t="s">
        <v>3</v>
      </c>
      <c r="B6" s="52" t="s">
        <v>129</v>
      </c>
      <c r="C6" s="1"/>
      <c r="D6" s="10" t="s">
        <v>223</v>
      </c>
    </row>
    <row r="7" spans="1:4" ht="15">
      <c r="A7" s="2" t="s">
        <v>4</v>
      </c>
      <c r="B7" s="52" t="s">
        <v>130</v>
      </c>
      <c r="C7" s="1"/>
      <c r="D7" s="1"/>
    </row>
    <row r="8" spans="1:4" ht="15">
      <c r="A8" s="2" t="s">
        <v>5</v>
      </c>
      <c r="B8" s="51" t="s">
        <v>131</v>
      </c>
      <c r="C8" s="1"/>
      <c r="D8" s="1"/>
    </row>
    <row r="9" spans="1:4" ht="15">
      <c r="A9" s="2" t="s">
        <v>6</v>
      </c>
      <c r="B9" s="51" t="s">
        <v>132</v>
      </c>
      <c r="C9" s="1"/>
      <c r="D9" s="1"/>
    </row>
    <row r="10" spans="1:4" ht="15">
      <c r="A10" s="154" t="s">
        <v>86</v>
      </c>
      <c r="B10" s="51" t="s">
        <v>256</v>
      </c>
      <c r="C10" s="1"/>
      <c r="D10" s="153" t="str">
        <f>CONCATENATE(B10,B11,B12,B13,B14,B15,B16,B17,B18,B19,B20,B21,B22,B23,B24,B25,B26,B27,B28,B29,B30,B31,B32,B33,B34,B35,B36,B37,B38,B39)</f>
        <v>Гайсин Фархат Салаватович, 1989, 3ГУ, 1ГР                      Генин Дмитрий Евгеньевич, 1987, 5ГУ, 1ГР                    Зиякаев Григорий Ракитович, 1975, 5ГУ, 1ГР                         Иванов Сергей Олегович, 1992, 3ГУ                                                 Кучумова Любовь Викторовна, 1977, 3ГР                         Махинько Александра Олеговна, 1992, 3ГУ                         Петров Евгений Александрович, 1983, опыт пер.1Б    Умутбеков Даурен Аскарович, 1990, 3ГУ                         Шагапова Эльвира Юлаевна, 1992, 3ГУ                         Шкитов Дмитрий Андреевич, 1985, 5ГУ, 3ГР</v>
      </c>
    </row>
    <row r="11" spans="1:4" ht="15">
      <c r="A11" s="155"/>
      <c r="B11" s="51" t="s">
        <v>257</v>
      </c>
      <c r="C11" s="1"/>
      <c r="D11" s="153"/>
    </row>
    <row r="12" spans="1:4" ht="15">
      <c r="A12" s="155"/>
      <c r="B12" s="51" t="s">
        <v>258</v>
      </c>
      <c r="C12" s="1"/>
      <c r="D12" s="153"/>
    </row>
    <row r="13" spans="1:4" ht="15">
      <c r="A13" s="155"/>
      <c r="B13" s="51" t="s">
        <v>261</v>
      </c>
      <c r="C13" s="1"/>
      <c r="D13" s="153"/>
    </row>
    <row r="14" spans="1:4" ht="15">
      <c r="A14" s="155"/>
      <c r="B14" s="51" t="s">
        <v>259</v>
      </c>
      <c r="C14" s="1"/>
      <c r="D14" s="153"/>
    </row>
    <row r="15" spans="1:4" ht="15">
      <c r="A15" s="155"/>
      <c r="B15" s="51" t="s">
        <v>260</v>
      </c>
      <c r="C15" s="1"/>
      <c r="D15" s="153"/>
    </row>
    <row r="16" spans="1:4" ht="15">
      <c r="A16" s="155"/>
      <c r="B16" s="51" t="s">
        <v>271</v>
      </c>
      <c r="C16" s="1"/>
      <c r="D16" s="153"/>
    </row>
    <row r="17" spans="1:4" ht="17.25" customHeight="1">
      <c r="A17" s="155"/>
      <c r="B17" s="52" t="s">
        <v>255</v>
      </c>
      <c r="C17" s="1"/>
      <c r="D17" s="153"/>
    </row>
    <row r="18" spans="1:4" ht="15">
      <c r="A18" s="155"/>
      <c r="B18" s="52" t="s">
        <v>254</v>
      </c>
      <c r="C18" s="1"/>
      <c r="D18" s="4"/>
    </row>
    <row r="19" spans="1:4" ht="15">
      <c r="A19" s="155"/>
      <c r="B19" s="52" t="s">
        <v>253</v>
      </c>
      <c r="C19" s="1"/>
      <c r="D19" s="4"/>
    </row>
    <row r="20" spans="1:4" ht="15" hidden="1">
      <c r="A20" s="155"/>
      <c r="B20" s="52"/>
      <c r="C20" s="1"/>
      <c r="D20" s="4"/>
    </row>
    <row r="21" spans="1:4" ht="15" hidden="1">
      <c r="A21" s="155"/>
      <c r="B21" s="52"/>
      <c r="C21" s="1"/>
      <c r="D21" s="4"/>
    </row>
    <row r="22" spans="1:4" ht="15" customHeight="1" hidden="1">
      <c r="A22" s="155"/>
      <c r="B22" s="52"/>
      <c r="C22" s="1"/>
      <c r="D22" s="4"/>
    </row>
    <row r="23" spans="1:4" ht="15" customHeight="1" hidden="1">
      <c r="A23" s="155"/>
      <c r="B23" s="52"/>
      <c r="C23" s="1"/>
      <c r="D23" s="4"/>
    </row>
    <row r="24" spans="1:4" ht="15" customHeight="1" hidden="1">
      <c r="A24" s="155"/>
      <c r="B24" s="52"/>
      <c r="C24" s="1"/>
      <c r="D24" s="4"/>
    </row>
    <row r="25" spans="1:4" ht="15" customHeight="1" hidden="1">
      <c r="A25" s="155"/>
      <c r="B25" s="52"/>
      <c r="C25" s="1"/>
      <c r="D25" s="4"/>
    </row>
    <row r="26" spans="1:4" ht="15" customHeight="1" hidden="1">
      <c r="A26" s="155"/>
      <c r="B26" s="52"/>
      <c r="C26" s="1"/>
      <c r="D26" s="4"/>
    </row>
    <row r="27" spans="1:4" ht="15" customHeight="1" hidden="1">
      <c r="A27" s="155"/>
      <c r="B27" s="52"/>
      <c r="C27" s="1"/>
      <c r="D27" s="4"/>
    </row>
    <row r="28" spans="1:4" ht="15" customHeight="1" hidden="1">
      <c r="A28" s="155"/>
      <c r="B28" s="52"/>
      <c r="C28" s="1"/>
      <c r="D28" s="4"/>
    </row>
    <row r="29" spans="1:4" ht="15" customHeight="1" hidden="1">
      <c r="A29" s="155"/>
      <c r="B29" s="52"/>
      <c r="C29" s="1"/>
      <c r="D29" s="4"/>
    </row>
    <row r="30" spans="1:4" ht="15" customHeight="1" hidden="1">
      <c r="A30" s="155"/>
      <c r="B30" s="52"/>
      <c r="C30" s="1"/>
      <c r="D30" s="4"/>
    </row>
    <row r="31" spans="1:4" ht="15" customHeight="1" hidden="1">
      <c r="A31" s="155"/>
      <c r="B31" s="52"/>
      <c r="C31" s="1"/>
      <c r="D31" s="4"/>
    </row>
    <row r="32" spans="1:4" ht="15" customHeight="1" hidden="1">
      <c r="A32" s="155"/>
      <c r="B32" s="52"/>
      <c r="C32" s="1"/>
      <c r="D32" s="4"/>
    </row>
    <row r="33" spans="1:4" ht="15" customHeight="1" hidden="1">
      <c r="A33" s="155"/>
      <c r="B33" s="52"/>
      <c r="C33" s="1"/>
      <c r="D33" s="4"/>
    </row>
    <row r="34" spans="1:4" ht="15" customHeight="1" hidden="1">
      <c r="A34" s="155"/>
      <c r="B34" s="52"/>
      <c r="C34" s="1"/>
      <c r="D34" s="4"/>
    </row>
    <row r="35" spans="1:4" ht="15" customHeight="1" hidden="1">
      <c r="A35" s="155"/>
      <c r="B35" s="52"/>
      <c r="C35" s="1"/>
      <c r="D35" s="4"/>
    </row>
    <row r="36" spans="1:4" ht="15" customHeight="1" hidden="1">
      <c r="A36" s="155"/>
      <c r="B36" s="52"/>
      <c r="C36" s="1"/>
      <c r="D36" s="4"/>
    </row>
    <row r="37" spans="1:4" ht="15" customHeight="1" hidden="1">
      <c r="A37" s="155"/>
      <c r="B37" s="52"/>
      <c r="C37" s="1"/>
      <c r="D37" s="4"/>
    </row>
    <row r="38" spans="1:4" ht="15" customHeight="1" hidden="1">
      <c r="A38" s="155"/>
      <c r="B38" s="52"/>
      <c r="C38" s="1"/>
      <c r="D38" s="4"/>
    </row>
    <row r="39" spans="1:4" ht="15" customHeight="1" hidden="1">
      <c r="A39" s="156"/>
      <c r="B39" s="52"/>
      <c r="C39" s="1"/>
      <c r="D39" s="4"/>
    </row>
    <row r="40" spans="1:4" ht="30">
      <c r="A40" s="2" t="s">
        <v>88</v>
      </c>
      <c r="B40" s="52" t="s">
        <v>270</v>
      </c>
      <c r="C40" s="1"/>
      <c r="D40" s="4"/>
    </row>
    <row r="41" spans="1:4" ht="161.25" customHeight="1">
      <c r="A41" s="2" t="s">
        <v>42</v>
      </c>
      <c r="B41" s="52" t="s">
        <v>133</v>
      </c>
      <c r="C41" s="1"/>
      <c r="D41" s="30" t="s">
        <v>133</v>
      </c>
    </row>
    <row r="42" spans="1:4" ht="15" customHeight="1">
      <c r="A42" s="152" t="s">
        <v>87</v>
      </c>
      <c r="B42" s="157" t="s">
        <v>134</v>
      </c>
      <c r="C42" s="1"/>
      <c r="D42" s="4"/>
    </row>
    <row r="43" spans="1:4" ht="15">
      <c r="A43" s="152"/>
      <c r="B43" s="157"/>
      <c r="C43" s="1"/>
      <c r="D43" s="4"/>
    </row>
    <row r="44" spans="1:4" ht="42" customHeight="1">
      <c r="A44" s="2" t="s">
        <v>7</v>
      </c>
      <c r="B44" s="70" t="s">
        <v>135</v>
      </c>
      <c r="C44" s="1"/>
      <c r="D44" s="1"/>
    </row>
    <row r="45" spans="1:4" ht="34.5" customHeight="1">
      <c r="A45" s="2" t="s">
        <v>8</v>
      </c>
      <c r="B45" s="70" t="s">
        <v>135</v>
      </c>
      <c r="C45" s="1"/>
      <c r="D45" s="1"/>
    </row>
    <row r="46" spans="1:4" ht="15">
      <c r="A46" s="2" t="s">
        <v>9</v>
      </c>
      <c r="B46" s="51" t="s">
        <v>136</v>
      </c>
      <c r="C46" s="1"/>
      <c r="D46" s="1"/>
    </row>
    <row r="47" spans="1:4" ht="30">
      <c r="A47" s="2" t="s">
        <v>10</v>
      </c>
      <c r="B47" s="51" t="s">
        <v>137</v>
      </c>
      <c r="C47" s="1"/>
      <c r="D47" s="1"/>
    </row>
    <row r="48" spans="1:4" ht="15">
      <c r="A48" s="2" t="s">
        <v>11</v>
      </c>
      <c r="B48" s="51" t="s">
        <v>136</v>
      </c>
      <c r="C48" s="1"/>
      <c r="D48" s="1"/>
    </row>
    <row r="49" spans="1:4" ht="15">
      <c r="A49" s="2" t="s">
        <v>12</v>
      </c>
      <c r="B49" s="51" t="s">
        <v>137</v>
      </c>
      <c r="C49" s="1"/>
      <c r="D49" s="1"/>
    </row>
    <row r="50" spans="1:4" ht="30">
      <c r="A50" s="2" t="s">
        <v>13</v>
      </c>
      <c r="B50" s="51" t="s">
        <v>137</v>
      </c>
      <c r="C50" s="1"/>
      <c r="D50" s="1"/>
    </row>
    <row r="51" spans="1:4" ht="30">
      <c r="A51" s="2" t="s">
        <v>14</v>
      </c>
      <c r="B51" s="51" t="s">
        <v>136</v>
      </c>
      <c r="C51" s="1"/>
      <c r="D51" s="1"/>
    </row>
    <row r="52" spans="1:4" ht="30">
      <c r="A52" s="2" t="s">
        <v>15</v>
      </c>
      <c r="B52" s="51" t="s">
        <v>136</v>
      </c>
      <c r="C52" s="1"/>
      <c r="D52" s="1"/>
    </row>
  </sheetData>
  <sheetProtection/>
  <mergeCells count="4">
    <mergeCell ref="A10:A39"/>
    <mergeCell ref="D10:D17"/>
    <mergeCell ref="A42:A43"/>
    <mergeCell ref="B42:B4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52"/>
  <sheetViews>
    <sheetView zoomScalePageLayoutView="0" workbookViewId="0" topLeftCell="A4">
      <selection activeCell="D40" sqref="D40"/>
    </sheetView>
  </sheetViews>
  <sheetFormatPr defaultColWidth="9.140625" defaultRowHeight="15"/>
  <cols>
    <col min="1" max="1" width="58.8515625" style="0" customWidth="1"/>
    <col min="2" max="2" width="44.7109375" style="0" customWidth="1"/>
    <col min="3" max="3" width="5.7109375" style="0" customWidth="1"/>
    <col min="4" max="4" width="37.57421875" style="0" customWidth="1"/>
  </cols>
  <sheetData>
    <row r="1" ht="30">
      <c r="C1" s="48" t="s">
        <v>121</v>
      </c>
    </row>
    <row r="2" spans="1:4" ht="15">
      <c r="A2" s="2" t="s">
        <v>0</v>
      </c>
      <c r="B2" s="53" t="s">
        <v>126</v>
      </c>
      <c r="C2" s="1"/>
      <c r="D2" s="1"/>
    </row>
    <row r="3" spans="1:4" ht="15">
      <c r="A3" s="2" t="s">
        <v>43</v>
      </c>
      <c r="B3" s="53">
        <v>5</v>
      </c>
      <c r="C3" s="49">
        <v>5</v>
      </c>
      <c r="D3" s="1"/>
    </row>
    <row r="4" spans="1:4" ht="15">
      <c r="A4" s="2" t="s">
        <v>1</v>
      </c>
      <c r="B4" s="53" t="s">
        <v>138</v>
      </c>
      <c r="C4" s="1"/>
      <c r="D4" s="1"/>
    </row>
    <row r="5" spans="1:4" ht="45">
      <c r="A5" s="2" t="s">
        <v>2</v>
      </c>
      <c r="B5" s="53" t="s">
        <v>277</v>
      </c>
      <c r="C5" s="1"/>
      <c r="D5" s="9" t="str">
        <f>CONCATENATE(B6,B5)</f>
        <v>Кушманцев Станислав ИвановичГ.Ульяновск, в рамках молодёжной программы "Солнечный круг"</v>
      </c>
    </row>
    <row r="6" spans="1:4" ht="33.75">
      <c r="A6" s="2" t="s">
        <v>3</v>
      </c>
      <c r="B6" s="53" t="s">
        <v>139</v>
      </c>
      <c r="C6" s="1"/>
      <c r="D6" s="10" t="s">
        <v>278</v>
      </c>
    </row>
    <row r="7" spans="1:4" ht="15">
      <c r="A7" s="2" t="s">
        <v>4</v>
      </c>
      <c r="B7" s="53" t="s">
        <v>140</v>
      </c>
      <c r="C7" s="1"/>
      <c r="D7" s="1"/>
    </row>
    <row r="8" spans="1:4" ht="15">
      <c r="A8" s="2" t="s">
        <v>5</v>
      </c>
      <c r="B8" s="55" t="s">
        <v>141</v>
      </c>
      <c r="C8" s="1"/>
      <c r="D8" s="1"/>
    </row>
    <row r="9" spans="1:4" ht="15" customHeight="1">
      <c r="A9" s="2" t="s">
        <v>6</v>
      </c>
      <c r="B9" s="56" t="s">
        <v>142</v>
      </c>
      <c r="C9" s="1"/>
      <c r="D9" s="1"/>
    </row>
    <row r="10" spans="1:4" ht="15">
      <c r="A10" s="154" t="s">
        <v>86</v>
      </c>
      <c r="B10" s="53" t="s">
        <v>263</v>
      </c>
      <c r="C10" s="1"/>
      <c r="D10" s="153" t="str">
        <f>CONCATENATE(B10,B11,B12,B13,B14,B15,B16)</f>
        <v>Авдеев Максим Васильевич, 1984, 4ГУ                                      Андреева (Волкова) Марина Викторовна, 1989, 2ГУ            Макаров Антон Александрович, 1986, 4ГР               Медовников Александр Юрьевич, 1987, 5ГУ                      Наумова Ольга Борисовна, 1987, 5ГУ, 2ГР                 Кушманцев Станислав Иванович, 1961, 6ГР, 6ГУ</v>
      </c>
    </row>
    <row r="11" spans="1:4" ht="15">
      <c r="A11" s="155"/>
      <c r="B11" s="53" t="s">
        <v>267</v>
      </c>
      <c r="C11" s="1"/>
      <c r="D11" s="153"/>
    </row>
    <row r="12" spans="1:4" ht="15">
      <c r="A12" s="155"/>
      <c r="B12" s="53" t="s">
        <v>264</v>
      </c>
      <c r="C12" s="1"/>
      <c r="D12" s="153"/>
    </row>
    <row r="13" spans="1:4" ht="15">
      <c r="A13" s="155"/>
      <c r="B13" s="53" t="s">
        <v>265</v>
      </c>
      <c r="C13" s="1"/>
      <c r="D13" s="153"/>
    </row>
    <row r="14" spans="1:4" ht="15">
      <c r="A14" s="155"/>
      <c r="B14" s="53" t="s">
        <v>266</v>
      </c>
      <c r="C14" s="1"/>
      <c r="D14" s="153"/>
    </row>
    <row r="15" spans="1:4" ht="15">
      <c r="A15" s="155"/>
      <c r="B15" s="53" t="s">
        <v>262</v>
      </c>
      <c r="C15" s="1"/>
      <c r="D15" s="153"/>
    </row>
    <row r="16" spans="1:4" ht="15">
      <c r="A16" s="155"/>
      <c r="B16" s="53"/>
      <c r="C16" s="1"/>
      <c r="D16" s="153"/>
    </row>
    <row r="17" spans="1:4" ht="15">
      <c r="A17" s="155"/>
      <c r="B17" s="53"/>
      <c r="C17" s="1"/>
      <c r="D17" s="153"/>
    </row>
    <row r="18" spans="1:4" ht="15">
      <c r="A18" s="155"/>
      <c r="B18" s="57"/>
      <c r="C18" s="1"/>
      <c r="D18" s="4"/>
    </row>
    <row r="19" spans="1:4" ht="15">
      <c r="A19" s="155"/>
      <c r="B19" s="53"/>
      <c r="C19" s="1"/>
      <c r="D19" s="4"/>
    </row>
    <row r="20" spans="1:4" ht="15">
      <c r="A20" s="155"/>
      <c r="B20" s="53"/>
      <c r="C20" s="1"/>
      <c r="D20" s="4"/>
    </row>
    <row r="21" spans="1:4" ht="15" hidden="1">
      <c r="A21" s="155"/>
      <c r="B21" s="53"/>
      <c r="C21" s="1"/>
      <c r="D21" s="4"/>
    </row>
    <row r="22" spans="1:4" ht="15" customHeight="1" hidden="1">
      <c r="A22" s="155"/>
      <c r="B22" s="53"/>
      <c r="C22" s="1"/>
      <c r="D22" s="4"/>
    </row>
    <row r="23" spans="1:4" ht="15" customHeight="1" hidden="1">
      <c r="A23" s="155"/>
      <c r="B23" s="53"/>
      <c r="C23" s="1"/>
      <c r="D23" s="4"/>
    </row>
    <row r="24" spans="1:4" ht="15" customHeight="1" hidden="1">
      <c r="A24" s="155"/>
      <c r="B24" s="53"/>
      <c r="C24" s="1"/>
      <c r="D24" s="4"/>
    </row>
    <row r="25" spans="1:4" ht="15" customHeight="1" hidden="1">
      <c r="A25" s="155"/>
      <c r="B25" s="53"/>
      <c r="C25" s="1"/>
      <c r="D25" s="4"/>
    </row>
    <row r="26" spans="1:4" ht="15" customHeight="1" hidden="1">
      <c r="A26" s="155"/>
      <c r="B26" s="53"/>
      <c r="C26" s="1"/>
      <c r="D26" s="4"/>
    </row>
    <row r="27" spans="1:4" ht="15" customHeight="1" hidden="1">
      <c r="A27" s="155"/>
      <c r="B27" s="53"/>
      <c r="C27" s="1"/>
      <c r="D27" s="4"/>
    </row>
    <row r="28" spans="1:4" ht="15" customHeight="1" hidden="1">
      <c r="A28" s="155"/>
      <c r="B28" s="53"/>
      <c r="C28" s="1"/>
      <c r="D28" s="4"/>
    </row>
    <row r="29" spans="1:4" ht="15" customHeight="1" hidden="1">
      <c r="A29" s="155"/>
      <c r="B29" s="53"/>
      <c r="C29" s="1"/>
      <c r="D29" s="4"/>
    </row>
    <row r="30" spans="1:4" ht="15" customHeight="1" hidden="1">
      <c r="A30" s="155"/>
      <c r="B30" s="53"/>
      <c r="C30" s="1"/>
      <c r="D30" s="4"/>
    </row>
    <row r="31" spans="1:4" ht="15" customHeight="1" hidden="1">
      <c r="A31" s="155"/>
      <c r="B31" s="53"/>
      <c r="C31" s="1"/>
      <c r="D31" s="4"/>
    </row>
    <row r="32" spans="1:4" ht="15" customHeight="1" hidden="1">
      <c r="A32" s="155"/>
      <c r="B32" s="53"/>
      <c r="C32" s="1"/>
      <c r="D32" s="4"/>
    </row>
    <row r="33" spans="1:4" ht="15" customHeight="1" hidden="1">
      <c r="A33" s="155"/>
      <c r="B33" s="53"/>
      <c r="C33" s="1"/>
      <c r="D33" s="4"/>
    </row>
    <row r="34" spans="1:4" ht="15" customHeight="1" hidden="1">
      <c r="A34" s="155"/>
      <c r="B34" s="53"/>
      <c r="C34" s="1"/>
      <c r="D34" s="4"/>
    </row>
    <row r="35" spans="1:4" ht="15" customHeight="1" hidden="1">
      <c r="A35" s="155"/>
      <c r="B35" s="53"/>
      <c r="C35" s="1"/>
      <c r="D35" s="4"/>
    </row>
    <row r="36" spans="1:4" ht="15" customHeight="1" hidden="1">
      <c r="A36" s="155"/>
      <c r="B36" s="53"/>
      <c r="C36" s="1"/>
      <c r="D36" s="4"/>
    </row>
    <row r="37" spans="1:4" ht="15" customHeight="1" hidden="1">
      <c r="A37" s="155"/>
      <c r="B37" s="53"/>
      <c r="C37" s="1"/>
      <c r="D37" s="4"/>
    </row>
    <row r="38" spans="1:4" ht="15" customHeight="1" hidden="1">
      <c r="A38" s="155"/>
      <c r="B38" s="58" t="s">
        <v>143</v>
      </c>
      <c r="C38" s="1"/>
      <c r="D38" s="4"/>
    </row>
    <row r="39" spans="1:4" ht="26.25" customHeight="1">
      <c r="A39" s="156"/>
      <c r="B39" s="2"/>
      <c r="C39" s="1"/>
      <c r="D39" s="4"/>
    </row>
    <row r="40" spans="1:4" ht="30">
      <c r="A40" s="2" t="s">
        <v>88</v>
      </c>
      <c r="B40" s="58" t="s">
        <v>268</v>
      </c>
      <c r="C40" s="1"/>
      <c r="D40" s="4"/>
    </row>
    <row r="41" spans="1:4" ht="216.75">
      <c r="A41" s="2" t="s">
        <v>42</v>
      </c>
      <c r="B41" s="58" t="s">
        <v>143</v>
      </c>
      <c r="C41" s="1"/>
      <c r="D41" s="30" t="s">
        <v>143</v>
      </c>
    </row>
    <row r="42" spans="1:4" ht="15" customHeight="1">
      <c r="A42" s="152" t="s">
        <v>87</v>
      </c>
      <c r="B42" s="158" t="s">
        <v>144</v>
      </c>
      <c r="C42" s="1"/>
      <c r="D42" s="4"/>
    </row>
    <row r="43" spans="1:4" ht="15">
      <c r="A43" s="152"/>
      <c r="B43" s="159"/>
      <c r="C43" s="1"/>
      <c r="D43" s="4"/>
    </row>
    <row r="44" spans="1:4" ht="30">
      <c r="A44" s="2" t="s">
        <v>7</v>
      </c>
      <c r="B44" s="53" t="s">
        <v>145</v>
      </c>
      <c r="C44" s="1"/>
      <c r="D44" s="1"/>
    </row>
    <row r="45" spans="1:4" ht="15">
      <c r="A45" s="2" t="s">
        <v>8</v>
      </c>
      <c r="B45" s="53" t="s">
        <v>145</v>
      </c>
      <c r="C45" s="1"/>
      <c r="D45" s="1"/>
    </row>
    <row r="46" spans="1:4" ht="15">
      <c r="A46" s="2" t="s">
        <v>9</v>
      </c>
      <c r="B46" s="53" t="s">
        <v>137</v>
      </c>
      <c r="C46" s="1"/>
      <c r="D46" s="1"/>
    </row>
    <row r="47" spans="1:4" ht="30">
      <c r="A47" s="2" t="s">
        <v>10</v>
      </c>
      <c r="B47" s="53" t="s">
        <v>136</v>
      </c>
      <c r="C47" s="1"/>
      <c r="D47" s="1"/>
    </row>
    <row r="48" spans="1:4" ht="15">
      <c r="A48" s="2" t="s">
        <v>11</v>
      </c>
      <c r="B48" s="53" t="s">
        <v>137</v>
      </c>
      <c r="C48" s="1"/>
      <c r="D48" s="1"/>
    </row>
    <row r="49" spans="1:4" ht="15">
      <c r="A49" s="2" t="s">
        <v>12</v>
      </c>
      <c r="B49" s="53" t="s">
        <v>136</v>
      </c>
      <c r="C49" s="1"/>
      <c r="D49" s="1"/>
    </row>
    <row r="50" spans="1:4" ht="30">
      <c r="A50" s="2" t="s">
        <v>13</v>
      </c>
      <c r="B50" s="53" t="s">
        <v>137</v>
      </c>
      <c r="C50" s="1"/>
      <c r="D50" s="1"/>
    </row>
    <row r="51" spans="1:4" ht="30">
      <c r="A51" s="2" t="s">
        <v>14</v>
      </c>
      <c r="B51" s="53" t="s">
        <v>136</v>
      </c>
      <c r="C51" s="1"/>
      <c r="D51" s="1"/>
    </row>
    <row r="52" spans="1:4" ht="30">
      <c r="A52" s="2" t="s">
        <v>15</v>
      </c>
      <c r="B52" s="53" t="s">
        <v>136</v>
      </c>
      <c r="C52" s="1"/>
      <c r="D52" s="1"/>
    </row>
  </sheetData>
  <sheetProtection/>
  <mergeCells count="4">
    <mergeCell ref="A10:A39"/>
    <mergeCell ref="D10:D17"/>
    <mergeCell ref="A42:A43"/>
    <mergeCell ref="B42:B43"/>
  </mergeCells>
  <hyperlinks>
    <hyperlink ref="B9" r:id="rId1" display="stas61_k@mail.ru"/>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Ксенофонтова Юлиана Касымовна</cp:lastModifiedBy>
  <cp:lastPrinted>2015-12-18T11:59:12Z</cp:lastPrinted>
  <dcterms:created xsi:type="dcterms:W3CDTF">2014-12-09T08:54:50Z</dcterms:created>
  <dcterms:modified xsi:type="dcterms:W3CDTF">2015-12-22T04:58:27Z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