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vod-3 ksl" sheetId="1" r:id="rId1"/>
  </sheets>
  <definedNames/>
  <calcPr fullCalcOnLoad="1"/>
</workbook>
</file>

<file path=xl/sharedStrings.xml><?xml version="1.0" encoding="utf-8"?>
<sst xmlns="http://schemas.openxmlformats.org/spreadsheetml/2006/main" count="101" uniqueCount="80">
  <si>
    <t>Вид туризма:</t>
  </si>
  <si>
    <t>№</t>
  </si>
  <si>
    <t xml:space="preserve">Рукововодитель (Ф.И.О.,город) </t>
  </si>
  <si>
    <t>Маршрут</t>
  </si>
  <si>
    <t>Показатель (критерий)</t>
  </si>
  <si>
    <t>Сложность</t>
  </si>
  <si>
    <t>Новизна</t>
  </si>
  <si>
    <t>Безопас ность</t>
  </si>
  <si>
    <t>Напряжен ность</t>
  </si>
  <si>
    <t>Полезность</t>
  </si>
  <si>
    <t>Сумма баллов</t>
  </si>
  <si>
    <t>Место</t>
  </si>
  <si>
    <t>МИНИСТЕРСТВО ПО ФИЗИЧЕСКОЙ КУЛЬТУРЕ, СПОРТУ И ТУРИЗМУ РЕСПУБЛИКИ БАШКОРТОСТАН</t>
  </si>
  <si>
    <t>ТУРИСТСКО-СПОРТИВНЫЙ СОЮЗ РЕСПУБЛИКИ БАШКОРТОСТАН</t>
  </si>
  <si>
    <t>Ранг соревнований:</t>
  </si>
  <si>
    <t xml:space="preserve">Класс: </t>
  </si>
  <si>
    <t>Судьи по виду:</t>
  </si>
  <si>
    <t>В.А.Киселёв,</t>
  </si>
  <si>
    <t>Гл.судья</t>
  </si>
  <si>
    <t>ТУРИСТСКО-СПОРТИВНЫЙ СОЮЗ РОССИИ - ФЕДЕРАЦИЯ СПОРТИВНОГО ТУРИЗМА РОССИИ</t>
  </si>
  <si>
    <t>к.сл. заявл.</t>
  </si>
  <si>
    <t xml:space="preserve">Сроки </t>
  </si>
  <si>
    <t>№ отчёта</t>
  </si>
  <si>
    <t xml:space="preserve">к.сл. </t>
  </si>
  <si>
    <t>Кол. участн.</t>
  </si>
  <si>
    <t>"СП" - Спортивные походы</t>
  </si>
  <si>
    <t>судья I категории, МС, г.Уфа</t>
  </si>
  <si>
    <t>СРК, ЗМС, г.Уфа</t>
  </si>
  <si>
    <t>Гл.секретарь</t>
  </si>
  <si>
    <t>Ю.А.Перескоков,</t>
  </si>
  <si>
    <t>судья I категории, КМС, г.Уфа</t>
  </si>
  <si>
    <t>Ананьин Игорь Петрович, г.Магнитогорск Челябинская обл.</t>
  </si>
  <si>
    <t>Юж.Урал-2005, р.Юрюзань-р.Березяк-р.Лемеза</t>
  </si>
  <si>
    <t>III</t>
  </si>
  <si>
    <t>30.04-11.05.2005 г.</t>
  </si>
  <si>
    <t>В2005-26</t>
  </si>
  <si>
    <t>Фуфачёв Константин Витальевич, г.Киров</t>
  </si>
  <si>
    <t>Карелия-2005, р.Охта</t>
  </si>
  <si>
    <t>III (кор.)</t>
  </si>
  <si>
    <t>27.06-10.07.2005 г.</t>
  </si>
  <si>
    <t>В2005-15</t>
  </si>
  <si>
    <t>Котегов Владимир Николаевич, г.Уфа</t>
  </si>
  <si>
    <t>Алтай-2005, р.Песчаная</t>
  </si>
  <si>
    <t>28.04-9.05.2005 г.</t>
  </si>
  <si>
    <t>В2005-17</t>
  </si>
  <si>
    <t>Салахов Радик Адернович, г.Уфа</t>
  </si>
  <si>
    <t>Карелия-2005, р.Вуокса-р.Янисйоки-р.Шуя-р.Суна</t>
  </si>
  <si>
    <t>2-13.08.2005 г.</t>
  </si>
  <si>
    <t>В2005-18</t>
  </si>
  <si>
    <t>Юж.Урал-2005, р.Мал.Инзер-р.Лемеза-р.Березяк</t>
  </si>
  <si>
    <t>29.04-9.05.2005 г.</t>
  </si>
  <si>
    <t>В2005-19</t>
  </si>
  <si>
    <t>Овчинников Виктор Геннадиевич, г.Уфа</t>
  </si>
  <si>
    <t>30.04-06.05.2005 г.</t>
  </si>
  <si>
    <t>В2005-20</t>
  </si>
  <si>
    <t>Лоскутников Владимир Сергеевич, г.Магнитогорск Челяб.обл.</t>
  </si>
  <si>
    <t>II с эл. III</t>
  </si>
  <si>
    <t>май 2005 г.</t>
  </si>
  <si>
    <t>В2005-22</t>
  </si>
  <si>
    <t>Аминев Евгений Анатольевич, г.Уфа</t>
  </si>
  <si>
    <t>Карелия-2005, р.Охта-р.Кемь</t>
  </si>
  <si>
    <t>4-26.08.2005 г.</t>
  </si>
  <si>
    <t>В2005-28</t>
  </si>
  <si>
    <t>Рахматуллин Рамиль Рифович, г.Уфа</t>
  </si>
  <si>
    <t>20.07-17.08.2005 г.</t>
  </si>
  <si>
    <t>Юж.Урал-2005, р.Бол.Инзер-р.Мал.Инзер-р.Юрюзань-р.Березяк (пеше-лыжно-водный)</t>
  </si>
  <si>
    <t>Всего:</t>
  </si>
  <si>
    <t>участников</t>
  </si>
  <si>
    <t>В.Б.Мельников,</t>
  </si>
  <si>
    <t>С.Н.Моисеев,</t>
  </si>
  <si>
    <t>М.Я.Камский,</t>
  </si>
  <si>
    <t>М.А.Сергеев,</t>
  </si>
  <si>
    <t>ИТОГОВЫЙ ПРОТОКОЛ (средний балл по числу судей)</t>
  </si>
  <si>
    <t>Р.Р.Илистанов,</t>
  </si>
  <si>
    <t>Олешкович А.В., г.Ульяновск</t>
  </si>
  <si>
    <t>Бурятия-Тыва-2005, р.Хамсара</t>
  </si>
  <si>
    <t>Межокружной чемпионат Урала и Поволжья по спортивным походам и путешествиям 2005 г., г.Уфа, 23.02.2006 г.</t>
  </si>
  <si>
    <t>Водный, подгруппа "III к.сл."</t>
  </si>
  <si>
    <t>ЗГС по виду</t>
  </si>
  <si>
    <t xml:space="preserve">А.И.Вахов,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</si>
</sst>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$#,##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d/m/yyyy"/>
    <numFmt numFmtId="169" formatCode="0.0"/>
  </numFmts>
  <fonts count="8">
    <font>
      <sz val="10"/>
      <name val="Arial Cyr"/>
      <family val="0"/>
    </font>
    <font>
      <sz val="10"/>
      <name val="Bookman Old Style"/>
      <family val="1"/>
    </font>
    <font>
      <sz val="12"/>
      <name val="Bookman Old Style"/>
      <family val="1"/>
    </font>
    <font>
      <b/>
      <i/>
      <sz val="12"/>
      <name val="Bookman Old Style"/>
      <family val="1"/>
    </font>
    <font>
      <b/>
      <sz val="10"/>
      <name val="Bookman Old Style"/>
      <family val="1"/>
    </font>
    <font>
      <b/>
      <sz val="12"/>
      <name val="Bookman Old Style"/>
      <family val="1"/>
    </font>
    <font>
      <b/>
      <sz val="10"/>
      <color indexed="12"/>
      <name val="Bookman Old Style"/>
      <family val="1"/>
    </font>
    <font>
      <sz val="11"/>
      <name val="Bookman Old Style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2" fontId="1" fillId="0" borderId="1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1" fontId="1" fillId="0" borderId="0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 horizontal="justify" vertical="top"/>
    </xf>
    <xf numFmtId="168" fontId="5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justify" vertical="top"/>
    </xf>
    <xf numFmtId="168" fontId="5" fillId="0" borderId="10" xfId="0" applyNumberFormat="1" applyFont="1" applyBorder="1" applyAlignment="1">
      <alignment horizontal="justify" vertical="top"/>
    </xf>
    <xf numFmtId="0" fontId="7" fillId="0" borderId="10" xfId="0" applyFont="1" applyBorder="1" applyAlignment="1">
      <alignment horizontal="center" vertical="top"/>
    </xf>
    <xf numFmtId="1" fontId="5" fillId="0" borderId="1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justify" vertical="top"/>
    </xf>
    <xf numFmtId="0" fontId="4" fillId="0" borderId="0" xfId="0" applyFont="1" applyBorder="1" applyAlignment="1">
      <alignment horizontal="justify" vertical="top"/>
    </xf>
    <xf numFmtId="168" fontId="5" fillId="0" borderId="0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top"/>
    </xf>
    <xf numFmtId="2" fontId="5" fillId="0" borderId="10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9" xfId="0" applyFont="1" applyBorder="1" applyAlignment="1">
      <alignment horizontal="justify" vertical="top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9" xfId="0" applyFont="1" applyBorder="1" applyAlignment="1">
      <alignment horizontal="justify" vertical="center"/>
    </xf>
    <xf numFmtId="0" fontId="4" fillId="0" borderId="9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4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9" xfId="0" applyFont="1" applyBorder="1" applyAlignment="1">
      <alignment horizontal="justify" vertical="center"/>
    </xf>
    <xf numFmtId="0" fontId="1" fillId="0" borderId="5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1</xdr:row>
      <xdr:rowOff>57150</xdr:rowOff>
    </xdr:from>
    <xdr:to>
      <xdr:col>2</xdr:col>
      <xdr:colOff>781050</xdr:colOff>
      <xdr:row>4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6192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3"/>
  <sheetViews>
    <sheetView tabSelected="1" workbookViewId="0" topLeftCell="A22">
      <selection activeCell="C34" sqref="C34"/>
    </sheetView>
  </sheetViews>
  <sheetFormatPr defaultColWidth="9.00390625" defaultRowHeight="12.75"/>
  <cols>
    <col min="1" max="1" width="1.75390625" style="1" customWidth="1"/>
    <col min="2" max="2" width="5.125" style="1" customWidth="1"/>
    <col min="3" max="3" width="20.375" style="1" customWidth="1"/>
    <col min="4" max="4" width="17.75390625" style="1" customWidth="1"/>
    <col min="5" max="5" width="11.00390625" style="1" customWidth="1"/>
    <col min="6" max="6" width="11.375" style="1" customWidth="1"/>
    <col min="7" max="7" width="17.00390625" style="1" customWidth="1"/>
    <col min="8" max="8" width="11.125" style="1" customWidth="1"/>
    <col min="9" max="9" width="12.00390625" style="1" customWidth="1"/>
    <col min="10" max="10" width="11.75390625" style="1" customWidth="1"/>
    <col min="11" max="11" width="12.00390625" style="1" customWidth="1"/>
    <col min="12" max="12" width="13.00390625" style="1" customWidth="1"/>
    <col min="13" max="13" width="9.875" style="1" customWidth="1"/>
    <col min="14" max="15" width="8.75390625" style="1" customWidth="1"/>
    <col min="16" max="16" width="17.125" style="1" customWidth="1"/>
    <col min="17" max="16384" width="9.125" style="1" customWidth="1"/>
  </cols>
  <sheetData>
    <row r="1" ht="8.25" customHeight="1"/>
    <row r="2" spans="2:16" ht="17.25" customHeight="1">
      <c r="B2" s="2"/>
      <c r="C2" s="3"/>
      <c r="D2" s="42" t="s">
        <v>19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</row>
    <row r="3" spans="2:16" ht="15" customHeight="1">
      <c r="B3" s="4"/>
      <c r="C3" s="5"/>
      <c r="D3" s="48" t="s">
        <v>12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7"/>
    </row>
    <row r="4" spans="2:16" ht="15" customHeight="1">
      <c r="B4" s="4"/>
      <c r="C4" s="5"/>
      <c r="D4" s="45" t="s">
        <v>13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7"/>
    </row>
    <row r="5" spans="2:16" ht="30" customHeight="1">
      <c r="B5" s="8" t="s">
        <v>14</v>
      </c>
      <c r="C5" s="9"/>
      <c r="D5" s="67" t="s">
        <v>76</v>
      </c>
      <c r="E5" s="68"/>
      <c r="F5" s="68"/>
      <c r="G5" s="68"/>
      <c r="H5" s="46"/>
      <c r="I5" s="46"/>
      <c r="J5" s="46"/>
      <c r="K5" s="46"/>
      <c r="L5" s="46"/>
      <c r="M5" s="46"/>
      <c r="N5" s="46"/>
      <c r="O5" s="46"/>
      <c r="P5" s="47"/>
    </row>
    <row r="6" spans="2:16" ht="15" customHeight="1">
      <c r="B6" s="10" t="s">
        <v>15</v>
      </c>
      <c r="C6" s="11"/>
      <c r="D6" s="49" t="s">
        <v>25</v>
      </c>
      <c r="E6" s="46"/>
      <c r="F6" s="46"/>
      <c r="G6" s="46"/>
      <c r="H6" s="46"/>
      <c r="I6" s="46"/>
      <c r="J6" s="46"/>
      <c r="K6" s="46"/>
      <c r="L6" s="46"/>
      <c r="M6" s="6"/>
      <c r="N6" s="6"/>
      <c r="O6" s="6"/>
      <c r="P6" s="7"/>
    </row>
    <row r="7" spans="2:16" ht="18.75" customHeight="1">
      <c r="B7" s="10" t="s">
        <v>0</v>
      </c>
      <c r="C7" s="11"/>
      <c r="D7" s="50" t="s">
        <v>77</v>
      </c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2"/>
    </row>
    <row r="8" spans="2:16" ht="15">
      <c r="B8" s="59" t="s">
        <v>72</v>
      </c>
      <c r="C8" s="60"/>
      <c r="D8" s="60"/>
      <c r="E8" s="60"/>
      <c r="F8" s="61"/>
      <c r="G8" s="61"/>
      <c r="H8" s="43"/>
      <c r="I8" s="43"/>
      <c r="J8" s="43"/>
      <c r="K8" s="43"/>
      <c r="L8" s="43"/>
      <c r="M8" s="43"/>
      <c r="N8" s="43"/>
      <c r="O8" s="43"/>
      <c r="P8" s="44"/>
    </row>
    <row r="9" spans="2:16" ht="7.5" customHeight="1">
      <c r="B9" s="64" t="s">
        <v>1</v>
      </c>
      <c r="C9" s="56" t="s">
        <v>2</v>
      </c>
      <c r="D9" s="56" t="s">
        <v>3</v>
      </c>
      <c r="E9" s="53" t="s">
        <v>20</v>
      </c>
      <c r="F9" s="39" t="s">
        <v>23</v>
      </c>
      <c r="G9" s="39" t="s">
        <v>21</v>
      </c>
      <c r="H9" s="69" t="s">
        <v>4</v>
      </c>
      <c r="I9" s="69"/>
      <c r="J9" s="69"/>
      <c r="K9" s="69"/>
      <c r="L9" s="69"/>
      <c r="M9" s="56" t="s">
        <v>10</v>
      </c>
      <c r="N9" s="36" t="s">
        <v>11</v>
      </c>
      <c r="O9" s="56" t="s">
        <v>24</v>
      </c>
      <c r="P9" s="36" t="s">
        <v>22</v>
      </c>
    </row>
    <row r="10" spans="2:16" ht="9.75" customHeight="1">
      <c r="B10" s="65"/>
      <c r="C10" s="57"/>
      <c r="D10" s="57"/>
      <c r="E10" s="54"/>
      <c r="F10" s="40"/>
      <c r="G10" s="40"/>
      <c r="H10" s="70"/>
      <c r="I10" s="70"/>
      <c r="J10" s="70"/>
      <c r="K10" s="70"/>
      <c r="L10" s="70"/>
      <c r="M10" s="62"/>
      <c r="N10" s="37"/>
      <c r="O10" s="62"/>
      <c r="P10" s="37"/>
    </row>
    <row r="11" spans="2:16" ht="15" customHeight="1">
      <c r="B11" s="65"/>
      <c r="C11" s="57"/>
      <c r="D11" s="57"/>
      <c r="E11" s="54"/>
      <c r="F11" s="40"/>
      <c r="G11" s="40"/>
      <c r="H11" s="39" t="s">
        <v>5</v>
      </c>
      <c r="I11" s="39" t="s">
        <v>6</v>
      </c>
      <c r="J11" s="39" t="s">
        <v>7</v>
      </c>
      <c r="K11" s="39" t="s">
        <v>8</v>
      </c>
      <c r="L11" s="39" t="s">
        <v>9</v>
      </c>
      <c r="M11" s="62"/>
      <c r="N11" s="37"/>
      <c r="O11" s="62"/>
      <c r="P11" s="37"/>
    </row>
    <row r="12" spans="2:16" ht="10.5" customHeight="1">
      <c r="B12" s="65"/>
      <c r="C12" s="57"/>
      <c r="D12" s="57"/>
      <c r="E12" s="54"/>
      <c r="F12" s="40"/>
      <c r="G12" s="40"/>
      <c r="H12" s="40"/>
      <c r="I12" s="40"/>
      <c r="J12" s="40"/>
      <c r="K12" s="40"/>
      <c r="L12" s="40"/>
      <c r="M12" s="62"/>
      <c r="N12" s="37"/>
      <c r="O12" s="62"/>
      <c r="P12" s="37"/>
    </row>
    <row r="13" spans="2:16" ht="1.5" customHeight="1">
      <c r="B13" s="66"/>
      <c r="C13" s="55"/>
      <c r="D13" s="58"/>
      <c r="E13" s="55"/>
      <c r="F13" s="55"/>
      <c r="G13" s="55"/>
      <c r="H13" s="41"/>
      <c r="I13" s="41"/>
      <c r="J13" s="41"/>
      <c r="K13" s="41"/>
      <c r="L13" s="41"/>
      <c r="M13" s="63"/>
      <c r="N13" s="38"/>
      <c r="O13" s="63"/>
      <c r="P13" s="38"/>
    </row>
    <row r="14" spans="2:16" ht="85.5" customHeight="1">
      <c r="B14" s="26">
        <v>1</v>
      </c>
      <c r="C14" s="24" t="s">
        <v>52</v>
      </c>
      <c r="D14" s="21" t="s">
        <v>65</v>
      </c>
      <c r="E14" s="22" t="s">
        <v>33</v>
      </c>
      <c r="F14" s="22" t="s">
        <v>33</v>
      </c>
      <c r="G14" s="12" t="s">
        <v>53</v>
      </c>
      <c r="H14" s="35">
        <f>240/5</f>
        <v>48</v>
      </c>
      <c r="I14" s="35">
        <f>180/5</f>
        <v>36</v>
      </c>
      <c r="J14" s="35">
        <v>6</v>
      </c>
      <c r="K14" s="35">
        <f>75/5</f>
        <v>15</v>
      </c>
      <c r="L14" s="35">
        <v>9</v>
      </c>
      <c r="M14" s="35">
        <f aca="true" t="shared" si="0" ref="M14:M22">SUM(H14:L14)</f>
        <v>114</v>
      </c>
      <c r="N14" s="27">
        <v>1</v>
      </c>
      <c r="O14" s="23">
        <v>7</v>
      </c>
      <c r="P14" s="23" t="s">
        <v>54</v>
      </c>
    </row>
    <row r="15" spans="2:16" ht="65.25" customHeight="1">
      <c r="B15" s="26">
        <v>2</v>
      </c>
      <c r="C15" s="24" t="s">
        <v>41</v>
      </c>
      <c r="D15" s="21" t="s">
        <v>42</v>
      </c>
      <c r="E15" s="22" t="s">
        <v>33</v>
      </c>
      <c r="F15" s="22" t="s">
        <v>33</v>
      </c>
      <c r="G15" s="12" t="s">
        <v>43</v>
      </c>
      <c r="H15" s="35">
        <f>220/5</f>
        <v>44</v>
      </c>
      <c r="I15" s="35">
        <f>60/5</f>
        <v>12</v>
      </c>
      <c r="J15" s="35">
        <v>9</v>
      </c>
      <c r="K15" s="35">
        <v>5</v>
      </c>
      <c r="L15" s="35">
        <f>75/5</f>
        <v>15</v>
      </c>
      <c r="M15" s="35">
        <f t="shared" si="0"/>
        <v>85</v>
      </c>
      <c r="N15" s="27">
        <v>2</v>
      </c>
      <c r="O15" s="23">
        <v>10</v>
      </c>
      <c r="P15" s="23" t="s">
        <v>44</v>
      </c>
    </row>
    <row r="16" spans="2:16" ht="65.25" customHeight="1">
      <c r="B16" s="26">
        <v>3</v>
      </c>
      <c r="C16" s="24" t="s">
        <v>45</v>
      </c>
      <c r="D16" s="21" t="s">
        <v>46</v>
      </c>
      <c r="E16" s="22" t="s">
        <v>33</v>
      </c>
      <c r="F16" s="22" t="s">
        <v>33</v>
      </c>
      <c r="G16" s="12" t="s">
        <v>47</v>
      </c>
      <c r="H16" s="35">
        <f>212/5</f>
        <v>42.4</v>
      </c>
      <c r="I16" s="35">
        <f>108/5</f>
        <v>21.6</v>
      </c>
      <c r="J16" s="35">
        <f>32/5</f>
        <v>6.4</v>
      </c>
      <c r="K16" s="35">
        <v>7</v>
      </c>
      <c r="L16" s="35">
        <v>7</v>
      </c>
      <c r="M16" s="35">
        <f t="shared" si="0"/>
        <v>84.4</v>
      </c>
      <c r="N16" s="27">
        <v>3</v>
      </c>
      <c r="O16" s="23">
        <v>5</v>
      </c>
      <c r="P16" s="23" t="s">
        <v>48</v>
      </c>
    </row>
    <row r="17" spans="2:16" ht="77.25" customHeight="1">
      <c r="B17" s="26">
        <v>4</v>
      </c>
      <c r="C17" s="24" t="s">
        <v>31</v>
      </c>
      <c r="D17" s="21" t="s">
        <v>32</v>
      </c>
      <c r="E17" s="22" t="s">
        <v>33</v>
      </c>
      <c r="F17" s="22" t="s">
        <v>33</v>
      </c>
      <c r="G17" s="12" t="s">
        <v>34</v>
      </c>
      <c r="H17" s="35">
        <f>190/5</f>
        <v>38</v>
      </c>
      <c r="I17" s="35">
        <f>70/5</f>
        <v>14</v>
      </c>
      <c r="J17" s="35">
        <v>1</v>
      </c>
      <c r="K17" s="35">
        <f>38/5</f>
        <v>7.6</v>
      </c>
      <c r="L17" s="35">
        <f>57/5</f>
        <v>11.4</v>
      </c>
      <c r="M17" s="35">
        <f t="shared" si="0"/>
        <v>72</v>
      </c>
      <c r="N17" s="27">
        <v>4</v>
      </c>
      <c r="O17" s="23">
        <v>10</v>
      </c>
      <c r="P17" s="23" t="s">
        <v>35</v>
      </c>
    </row>
    <row r="18" spans="2:16" ht="77.25" customHeight="1">
      <c r="B18" s="26">
        <v>5</v>
      </c>
      <c r="C18" s="24" t="s">
        <v>55</v>
      </c>
      <c r="D18" s="21" t="s">
        <v>32</v>
      </c>
      <c r="E18" s="25" t="s">
        <v>56</v>
      </c>
      <c r="F18" s="25" t="s">
        <v>56</v>
      </c>
      <c r="G18" s="12" t="s">
        <v>57</v>
      </c>
      <c r="H18" s="35">
        <v>30</v>
      </c>
      <c r="I18" s="35">
        <f>70/5</f>
        <v>14</v>
      </c>
      <c r="J18" s="35">
        <f>10/5</f>
        <v>2</v>
      </c>
      <c r="K18" s="35">
        <v>5</v>
      </c>
      <c r="L18" s="35">
        <f>57/5</f>
        <v>11.4</v>
      </c>
      <c r="M18" s="35">
        <f t="shared" si="0"/>
        <v>62.4</v>
      </c>
      <c r="N18" s="27">
        <v>5</v>
      </c>
      <c r="O18" s="23">
        <v>7</v>
      </c>
      <c r="P18" s="23" t="s">
        <v>58</v>
      </c>
    </row>
    <row r="19" spans="2:16" ht="77.25" customHeight="1">
      <c r="B19" s="26">
        <v>6</v>
      </c>
      <c r="C19" s="24" t="s">
        <v>59</v>
      </c>
      <c r="D19" s="21" t="s">
        <v>60</v>
      </c>
      <c r="E19" s="22" t="s">
        <v>33</v>
      </c>
      <c r="F19" s="22" t="s">
        <v>33</v>
      </c>
      <c r="G19" s="12" t="s">
        <v>61</v>
      </c>
      <c r="H19" s="35">
        <f>160/5</f>
        <v>32</v>
      </c>
      <c r="I19" s="35">
        <f>60/5</f>
        <v>12</v>
      </c>
      <c r="J19" s="35">
        <v>5</v>
      </c>
      <c r="K19" s="35">
        <v>2</v>
      </c>
      <c r="L19" s="35">
        <v>6</v>
      </c>
      <c r="M19" s="35">
        <f t="shared" si="0"/>
        <v>57</v>
      </c>
      <c r="N19" s="27">
        <v>6</v>
      </c>
      <c r="O19" s="23">
        <v>8</v>
      </c>
      <c r="P19" s="23" t="s">
        <v>62</v>
      </c>
    </row>
    <row r="20" spans="2:16" ht="65.25" customHeight="1">
      <c r="B20" s="26">
        <v>7</v>
      </c>
      <c r="C20" s="24" t="s">
        <v>36</v>
      </c>
      <c r="D20" s="21" t="s">
        <v>37</v>
      </c>
      <c r="E20" s="25" t="s">
        <v>38</v>
      </c>
      <c r="F20" s="25" t="s">
        <v>38</v>
      </c>
      <c r="G20" s="12" t="s">
        <v>39</v>
      </c>
      <c r="H20" s="35">
        <f>145/5</f>
        <v>29</v>
      </c>
      <c r="I20" s="35">
        <v>12</v>
      </c>
      <c r="J20" s="35">
        <v>3</v>
      </c>
      <c r="K20" s="35">
        <f>13/5</f>
        <v>2.6</v>
      </c>
      <c r="L20" s="35">
        <f>48/5</f>
        <v>9.6</v>
      </c>
      <c r="M20" s="35">
        <f t="shared" si="0"/>
        <v>56.2</v>
      </c>
      <c r="N20" s="27">
        <v>7</v>
      </c>
      <c r="O20" s="23">
        <v>12</v>
      </c>
      <c r="P20" s="23" t="s">
        <v>40</v>
      </c>
    </row>
    <row r="21" spans="2:16" ht="77.25" customHeight="1">
      <c r="B21" s="26">
        <v>8</v>
      </c>
      <c r="C21" s="24" t="s">
        <v>74</v>
      </c>
      <c r="D21" s="21" t="s">
        <v>75</v>
      </c>
      <c r="E21" s="22" t="s">
        <v>33</v>
      </c>
      <c r="F21" s="22" t="s">
        <v>33</v>
      </c>
      <c r="G21" s="12" t="s">
        <v>64</v>
      </c>
      <c r="H21" s="35">
        <f>120/5</f>
        <v>24</v>
      </c>
      <c r="I21" s="35">
        <f>65/5</f>
        <v>13</v>
      </c>
      <c r="J21" s="35">
        <v>2</v>
      </c>
      <c r="K21" s="35">
        <v>-2</v>
      </c>
      <c r="L21" s="35">
        <v>2</v>
      </c>
      <c r="M21" s="35">
        <f t="shared" si="0"/>
        <v>39</v>
      </c>
      <c r="N21" s="27">
        <v>8</v>
      </c>
      <c r="O21" s="23">
        <v>8</v>
      </c>
      <c r="P21" s="23"/>
    </row>
    <row r="22" spans="2:16" ht="65.25" customHeight="1">
      <c r="B22" s="26">
        <v>9</v>
      </c>
      <c r="C22" s="24" t="s">
        <v>63</v>
      </c>
      <c r="D22" s="21" t="s">
        <v>49</v>
      </c>
      <c r="E22" s="22" t="s">
        <v>33</v>
      </c>
      <c r="F22" s="22" t="s">
        <v>33</v>
      </c>
      <c r="G22" s="12" t="s">
        <v>50</v>
      </c>
      <c r="H22" s="35">
        <f>120/5</f>
        <v>24</v>
      </c>
      <c r="I22" s="35">
        <v>6</v>
      </c>
      <c r="J22" s="35">
        <v>0</v>
      </c>
      <c r="K22" s="35">
        <f>3/5</f>
        <v>0.6</v>
      </c>
      <c r="L22" s="35">
        <v>-1</v>
      </c>
      <c r="M22" s="35">
        <f t="shared" si="0"/>
        <v>29.6</v>
      </c>
      <c r="N22" s="27">
        <v>9</v>
      </c>
      <c r="O22" s="23">
        <v>7</v>
      </c>
      <c r="P22" s="23" t="s">
        <v>51</v>
      </c>
    </row>
    <row r="23" spans="2:16" ht="11.25" customHeight="1">
      <c r="B23" s="28"/>
      <c r="C23" s="29"/>
      <c r="D23" s="30"/>
      <c r="E23" s="31"/>
      <c r="F23" s="31"/>
      <c r="G23" s="32"/>
      <c r="H23" s="16"/>
      <c r="I23" s="16"/>
      <c r="J23" s="16"/>
      <c r="K23" s="16"/>
      <c r="L23" s="16"/>
      <c r="M23" s="34"/>
      <c r="N23" s="34" t="s">
        <v>66</v>
      </c>
      <c r="O23" s="34">
        <f>SUM(O14:O22)</f>
        <v>74</v>
      </c>
      <c r="P23" s="33" t="s">
        <v>67</v>
      </c>
    </row>
    <row r="24" spans="2:12" ht="15.75">
      <c r="B24" s="18" t="s">
        <v>78</v>
      </c>
      <c r="E24" s="18" t="s">
        <v>79</v>
      </c>
      <c r="F24" s="18"/>
      <c r="G24" s="18"/>
      <c r="H24" s="15"/>
      <c r="I24" s="18" t="s">
        <v>18</v>
      </c>
      <c r="L24" s="18" t="s">
        <v>17</v>
      </c>
    </row>
    <row r="25" spans="5:12" ht="15.75">
      <c r="E25" s="18" t="s">
        <v>26</v>
      </c>
      <c r="F25" s="18"/>
      <c r="G25" s="18"/>
      <c r="H25" s="15"/>
      <c r="L25" s="18" t="s">
        <v>27</v>
      </c>
    </row>
    <row r="26" ht="6.75" customHeight="1"/>
    <row r="27" spans="2:15" ht="16.5">
      <c r="B27" s="18" t="s">
        <v>16</v>
      </c>
      <c r="C27" s="14"/>
      <c r="E27" s="18" t="s">
        <v>71</v>
      </c>
      <c r="F27" s="18"/>
      <c r="G27" s="18"/>
      <c r="I27" s="19" t="s">
        <v>28</v>
      </c>
      <c r="J27" s="20"/>
      <c r="L27" s="18" t="s">
        <v>29</v>
      </c>
      <c r="M27" s="16"/>
      <c r="N27" s="16"/>
      <c r="O27" s="16"/>
    </row>
    <row r="28" spans="2:15" ht="16.5">
      <c r="B28" s="13"/>
      <c r="C28" s="14"/>
      <c r="E28" s="18" t="s">
        <v>30</v>
      </c>
      <c r="F28" s="18"/>
      <c r="G28" s="18"/>
      <c r="J28" s="20"/>
      <c r="L28" s="18" t="s">
        <v>26</v>
      </c>
      <c r="M28" s="16"/>
      <c r="N28" s="16"/>
      <c r="O28" s="16"/>
    </row>
    <row r="29" spans="6:16" ht="8.25" customHeight="1">
      <c r="F29" s="18"/>
      <c r="G29" s="18"/>
      <c r="J29" s="20"/>
      <c r="L29" s="18"/>
      <c r="M29" s="16"/>
      <c r="N29" s="16"/>
      <c r="O29" s="16"/>
      <c r="P29" s="17"/>
    </row>
    <row r="30" spans="5:15" ht="16.5">
      <c r="E30" s="18" t="s">
        <v>70</v>
      </c>
      <c r="F30" s="18"/>
      <c r="G30" s="18"/>
      <c r="I30" s="19"/>
      <c r="J30" s="20"/>
      <c r="L30" s="18"/>
      <c r="M30" s="16"/>
      <c r="N30" s="16"/>
      <c r="O30" s="16"/>
    </row>
    <row r="31" spans="5:15" ht="16.5">
      <c r="E31" s="18" t="s">
        <v>26</v>
      </c>
      <c r="F31" s="18"/>
      <c r="G31" s="18"/>
      <c r="I31" s="19"/>
      <c r="J31" s="20"/>
      <c r="L31" s="18"/>
      <c r="M31" s="16"/>
      <c r="N31" s="16"/>
      <c r="O31" s="16"/>
    </row>
    <row r="32" spans="6:7" ht="9" customHeight="1">
      <c r="F32" s="18"/>
      <c r="G32" s="18"/>
    </row>
    <row r="33" ht="15.75">
      <c r="E33" s="18" t="s">
        <v>73</v>
      </c>
    </row>
    <row r="34" ht="15.75">
      <c r="E34" s="18" t="s">
        <v>26</v>
      </c>
    </row>
    <row r="35" ht="7.5" customHeight="1">
      <c r="E35" s="18"/>
    </row>
    <row r="36" ht="15.75">
      <c r="E36" s="18" t="s">
        <v>68</v>
      </c>
    </row>
    <row r="37" ht="15.75">
      <c r="E37" s="18" t="s">
        <v>30</v>
      </c>
    </row>
    <row r="38" ht="9" customHeight="1">
      <c r="E38" s="18"/>
    </row>
    <row r="39" spans="5:15" ht="15.75">
      <c r="E39" s="18" t="s">
        <v>69</v>
      </c>
      <c r="L39" s="18"/>
      <c r="M39" s="18"/>
      <c r="N39" s="18"/>
      <c r="O39" s="18"/>
    </row>
    <row r="40" spans="5:15" ht="15.75">
      <c r="E40" s="18" t="s">
        <v>30</v>
      </c>
      <c r="L40" s="18"/>
      <c r="M40" s="18"/>
      <c r="N40" s="18"/>
      <c r="O40" s="18"/>
    </row>
    <row r="42" spans="13:15" ht="16.5">
      <c r="M42" s="19"/>
      <c r="N42" s="19"/>
      <c r="O42" s="19"/>
    </row>
    <row r="43" spans="13:15" ht="16.5">
      <c r="M43" s="19"/>
      <c r="N43" s="19"/>
      <c r="O43" s="19"/>
    </row>
  </sheetData>
  <mergeCells count="23">
    <mergeCell ref="F9:F13"/>
    <mergeCell ref="H11:H13"/>
    <mergeCell ref="K11:K13"/>
    <mergeCell ref="O9:O13"/>
    <mergeCell ref="D7:P7"/>
    <mergeCell ref="E9:E13"/>
    <mergeCell ref="D9:D13"/>
    <mergeCell ref="B8:P8"/>
    <mergeCell ref="M9:M13"/>
    <mergeCell ref="C9:C13"/>
    <mergeCell ref="B9:B13"/>
    <mergeCell ref="L11:L13"/>
    <mergeCell ref="G9:G13"/>
    <mergeCell ref="H9:L10"/>
    <mergeCell ref="D2:P2"/>
    <mergeCell ref="D4:P4"/>
    <mergeCell ref="D3:P3"/>
    <mergeCell ref="D6:L6"/>
    <mergeCell ref="D5:P5"/>
    <mergeCell ref="P9:P13"/>
    <mergeCell ref="I11:I13"/>
    <mergeCell ref="J11:J13"/>
    <mergeCell ref="N9:N13"/>
  </mergeCells>
  <printOptions horizontalCentered="1"/>
  <pageMargins left="0.2" right="0.1968503937007874" top="1.12" bottom="0.31496062992125984" header="0.86" footer="0.15748031496062992"/>
  <pageSetup fitToHeight="2" fitToWidth="1" horizontalDpi="600" verticalDpi="600" orientation="landscape" paperSize="9" scale="77" r:id="rId2"/>
  <headerFooter alignWithMargins="0">
    <oddHeader>&amp;C&amp;P</oddHeader>
    <oddFooter>&amp;L&amp;F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UprArch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2006-03-06T14:54:29Z</cp:lastPrinted>
  <dcterms:created xsi:type="dcterms:W3CDTF">2004-05-24T13:45:55Z</dcterms:created>
  <dcterms:modified xsi:type="dcterms:W3CDTF">2006-03-14T15:29:00Z</dcterms:modified>
  <cp:category/>
  <cp:version/>
  <cp:contentType/>
  <cp:contentStatus/>
</cp:coreProperties>
</file>