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vod-1 ksl" sheetId="1" r:id="rId1"/>
  </sheets>
  <definedNames/>
  <calcPr fullCalcOnLoad="1"/>
</workbook>
</file>

<file path=xl/sharedStrings.xml><?xml version="1.0" encoding="utf-8"?>
<sst xmlns="http://schemas.openxmlformats.org/spreadsheetml/2006/main" count="109" uniqueCount="79">
  <si>
    <t>Вид туризма:</t>
  </si>
  <si>
    <t>№</t>
  </si>
  <si>
    <t xml:space="preserve">Рукововодитель (Ф.И.О.,город) </t>
  </si>
  <si>
    <t>Маршрут</t>
  </si>
  <si>
    <t>Показатель (критерий)</t>
  </si>
  <si>
    <t>Сложность</t>
  </si>
  <si>
    <t>Новизна</t>
  </si>
  <si>
    <t>Безопас ность</t>
  </si>
  <si>
    <t>Напряжен ность</t>
  </si>
  <si>
    <t>Полезность</t>
  </si>
  <si>
    <t>Сумма баллов</t>
  </si>
  <si>
    <t>Место</t>
  </si>
  <si>
    <t>МИНИСТЕРСТВО ПО ФИЗИЧЕСКОЙ КУЛЬТУРЕ, СПОРТУ И ТУРИЗМУ РЕСПУБЛИКИ БАШКОРТОСТАН</t>
  </si>
  <si>
    <t>ТУРИСТСКО-СПОРТИВНЫЙ СОЮЗ РЕСПУБЛИКИ БАШКОРТОСТАН</t>
  </si>
  <si>
    <t>Ранг соревнований:</t>
  </si>
  <si>
    <t xml:space="preserve">Класс: </t>
  </si>
  <si>
    <t>Судьи по виду:</t>
  </si>
  <si>
    <t>В.А.Киселёв,</t>
  </si>
  <si>
    <t>Гл.судья</t>
  </si>
  <si>
    <t>ТУРИСТСКО-СПОРТИВНЫЙ СОЮЗ РОССИИ - ФЕДЕРАЦИЯ СПОРТИВНОГО ТУРИЗМА РОССИИ</t>
  </si>
  <si>
    <t>к.сл. заявл.</t>
  </si>
  <si>
    <t xml:space="preserve">Сроки </t>
  </si>
  <si>
    <t>№ отчёта</t>
  </si>
  <si>
    <t xml:space="preserve">к.сл. </t>
  </si>
  <si>
    <t>Всего:</t>
  </si>
  <si>
    <t>Кол. участн.</t>
  </si>
  <si>
    <t>"СП" - Спортивные походы</t>
  </si>
  <si>
    <t>судья I категории, МС, г.Уфа</t>
  </si>
  <si>
    <t>участников</t>
  </si>
  <si>
    <t>СРК, ЗМС, г.Уфа</t>
  </si>
  <si>
    <t>Гл.секретарь</t>
  </si>
  <si>
    <t>Ю.А.Перескоков,</t>
  </si>
  <si>
    <t>класса СП</t>
  </si>
  <si>
    <t>Ю.Г.Овчинников,</t>
  </si>
  <si>
    <t>судья I категории, КМС, г.Уфа</t>
  </si>
  <si>
    <t>Юж.Урал-2005, р.Сакмара</t>
  </si>
  <si>
    <t>Ахметшин Альфир Мударисович, г.Уфа</t>
  </si>
  <si>
    <t>I  с эл. II</t>
  </si>
  <si>
    <t>апр.-май 2005 г.</t>
  </si>
  <si>
    <t>В2005-10</t>
  </si>
  <si>
    <t>Галимуллин Айрат Равилович, г.Уфа</t>
  </si>
  <si>
    <t>Юж.Урал-2005, р.Зилим</t>
  </si>
  <si>
    <t xml:space="preserve">I  </t>
  </si>
  <si>
    <t xml:space="preserve"> июнь 2005</t>
  </si>
  <si>
    <t>В2005-11</t>
  </si>
  <si>
    <t>Хамитов Тагир Замирович, г.Уфа</t>
  </si>
  <si>
    <t>Юж.Урал-2005, р.Бол.Инзер-р.Инзер</t>
  </si>
  <si>
    <t>I</t>
  </si>
  <si>
    <t>14-17 мая 2005 г.</t>
  </si>
  <si>
    <t>В2005-02</t>
  </si>
  <si>
    <t>Яковец Александр Владимирович, г.Уфа</t>
  </si>
  <si>
    <t>Юж.Урал-2005, р.Юрюзань</t>
  </si>
  <si>
    <t>24.06-2.07.2005 г.</t>
  </si>
  <si>
    <t>В2005-16</t>
  </si>
  <si>
    <t>авг. 2005 г.</t>
  </si>
  <si>
    <t>Амирова Гузель Инсафовна, г.Белорецк</t>
  </si>
  <si>
    <t>Юж.Урал-2005, р.Белая</t>
  </si>
  <si>
    <t>Шатов Валерий Сергеевич, с.Раевский Альшеевского р-на РБ</t>
  </si>
  <si>
    <t>I (укор.)</t>
  </si>
  <si>
    <t>июль 2005 г.</t>
  </si>
  <si>
    <t>Овсянникова М.М., г.Ишимбай</t>
  </si>
  <si>
    <t>Фахритдинов И.Ю.</t>
  </si>
  <si>
    <t>Юж.Урал-2005, р.Инзер</t>
  </si>
  <si>
    <t>Крочановская О.Н.</t>
  </si>
  <si>
    <t>Рахимов Винер Халитович, г.Салават</t>
  </si>
  <si>
    <t xml:space="preserve">Юж.Урал-2005, водный, </t>
  </si>
  <si>
    <t>31.05-09.06 2005 г.</t>
  </si>
  <si>
    <t>Латыпов Искандер Нурисламович, г.Уфа</t>
  </si>
  <si>
    <t>04.06.-14.06. 2005 г.</t>
  </si>
  <si>
    <t xml:space="preserve"> 6-7</t>
  </si>
  <si>
    <t>О.В.Моисеева,</t>
  </si>
  <si>
    <t>С.Н.Моисеев,</t>
  </si>
  <si>
    <t>ИТОГОВЫЙ ПРОТОКОЛ (средний балл по числу судей)</t>
  </si>
  <si>
    <t>Юж.Урал-2005, р.Сакмара+рад.выход (ЛОЖВ)</t>
  </si>
  <si>
    <t>Юж.Урал-2005, водный,  р.Юрюзань (ЛОЖВ)</t>
  </si>
  <si>
    <t>Межокружной чемпионат Урала и Поволжья по спортивным походам и путешествиям 2005 г., г.Уфа, 23.02.2006 г.</t>
  </si>
  <si>
    <t>Водный, подгруппа "I к.сл."</t>
  </si>
  <si>
    <t xml:space="preserve">А.И.Вахов, </t>
  </si>
  <si>
    <t>ЗГС по виду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</si>
</sst>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d/m/yyyy"/>
    <numFmt numFmtId="169" formatCode="0.0"/>
  </numFmts>
  <fonts count="9">
    <font>
      <sz val="10"/>
      <name val="Arial Cyr"/>
      <family val="0"/>
    </font>
    <font>
      <sz val="10"/>
      <name val="Bookman Old Style"/>
      <family val="1"/>
    </font>
    <font>
      <sz val="12"/>
      <name val="Bookman Old Style"/>
      <family val="1"/>
    </font>
    <font>
      <b/>
      <i/>
      <sz val="12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b/>
      <i/>
      <sz val="10"/>
      <name val="Bookman Old Style"/>
      <family val="1"/>
    </font>
    <font>
      <b/>
      <sz val="10"/>
      <color indexed="12"/>
      <name val="Bookman Old Style"/>
      <family val="1"/>
    </font>
    <font>
      <sz val="11"/>
      <name val="Bookman Old Style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2" fontId="1" fillId="0" borderId="1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64" fontId="1" fillId="0" borderId="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/>
    </xf>
    <xf numFmtId="168" fontId="5" fillId="0" borderId="1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justify" vertical="top"/>
    </xf>
    <xf numFmtId="168" fontId="5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9" xfId="0" applyFont="1" applyBorder="1" applyAlignment="1">
      <alignment horizontal="justify" vertical="top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 horizontal="justify" vertical="center"/>
    </xf>
    <xf numFmtId="0" fontId="4" fillId="0" borderId="9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9" xfId="0" applyFont="1" applyBorder="1" applyAlignment="1">
      <alignment horizontal="justify" vertical="center"/>
    </xf>
    <xf numFmtId="0" fontId="1" fillId="0" borderId="5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1</xdr:row>
      <xdr:rowOff>57150</xdr:rowOff>
    </xdr:from>
    <xdr:to>
      <xdr:col>2</xdr:col>
      <xdr:colOff>781050</xdr:colOff>
      <xdr:row>4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61925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5"/>
  <sheetViews>
    <sheetView tabSelected="1" workbookViewId="0" topLeftCell="A22">
      <selection activeCell="C32" sqref="C32"/>
    </sheetView>
  </sheetViews>
  <sheetFormatPr defaultColWidth="9.00390625" defaultRowHeight="12.75"/>
  <cols>
    <col min="1" max="1" width="1.75390625" style="1" customWidth="1"/>
    <col min="2" max="2" width="5.125" style="1" customWidth="1"/>
    <col min="3" max="3" width="20.375" style="1" customWidth="1"/>
    <col min="4" max="4" width="17.75390625" style="1" customWidth="1"/>
    <col min="5" max="5" width="11.00390625" style="1" customWidth="1"/>
    <col min="6" max="6" width="13.125" style="1" customWidth="1"/>
    <col min="7" max="7" width="17.00390625" style="1" customWidth="1"/>
    <col min="8" max="8" width="10.00390625" style="1" customWidth="1"/>
    <col min="9" max="9" width="12.00390625" style="1" customWidth="1"/>
    <col min="10" max="10" width="11.75390625" style="1" customWidth="1"/>
    <col min="11" max="11" width="12.00390625" style="1" customWidth="1"/>
    <col min="12" max="12" width="13.00390625" style="1" customWidth="1"/>
    <col min="13" max="13" width="9.875" style="1" customWidth="1"/>
    <col min="14" max="15" width="8.75390625" style="1" customWidth="1"/>
    <col min="16" max="16" width="17.125" style="1" customWidth="1"/>
    <col min="17" max="16384" width="9.125" style="1" customWidth="1"/>
  </cols>
  <sheetData>
    <row r="1" ht="8.25" customHeight="1"/>
    <row r="2" spans="2:16" ht="17.25" customHeight="1">
      <c r="B2" s="2"/>
      <c r="C2" s="3"/>
      <c r="D2" s="43" t="s">
        <v>19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5"/>
    </row>
    <row r="3" spans="2:16" ht="15" customHeight="1">
      <c r="B3" s="4"/>
      <c r="C3" s="5"/>
      <c r="D3" s="49" t="s">
        <v>12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</row>
    <row r="4" spans="2:16" ht="15" customHeight="1">
      <c r="B4" s="4"/>
      <c r="C4" s="5"/>
      <c r="D4" s="46" t="s">
        <v>13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2:16" ht="30" customHeight="1">
      <c r="B5" s="8" t="s">
        <v>14</v>
      </c>
      <c r="C5" s="9"/>
      <c r="D5" s="68" t="s">
        <v>75</v>
      </c>
      <c r="E5" s="69"/>
      <c r="F5" s="69"/>
      <c r="G5" s="69"/>
      <c r="H5" s="47"/>
      <c r="I5" s="47"/>
      <c r="J5" s="47"/>
      <c r="K5" s="47"/>
      <c r="L5" s="47"/>
      <c r="M5" s="47"/>
      <c r="N5" s="47"/>
      <c r="O5" s="47"/>
      <c r="P5" s="48"/>
    </row>
    <row r="6" spans="2:16" ht="15" customHeight="1">
      <c r="B6" s="10" t="s">
        <v>15</v>
      </c>
      <c r="C6" s="11"/>
      <c r="D6" s="50" t="s">
        <v>26</v>
      </c>
      <c r="E6" s="47"/>
      <c r="F6" s="47"/>
      <c r="G6" s="47"/>
      <c r="H6" s="47"/>
      <c r="I6" s="47"/>
      <c r="J6" s="47"/>
      <c r="K6" s="47"/>
      <c r="L6" s="47"/>
      <c r="M6" s="6"/>
      <c r="N6" s="6"/>
      <c r="O6" s="6"/>
      <c r="P6" s="7"/>
    </row>
    <row r="7" spans="2:16" ht="18.75" customHeight="1">
      <c r="B7" s="10" t="s">
        <v>0</v>
      </c>
      <c r="C7" s="11"/>
      <c r="D7" s="51" t="s">
        <v>76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3"/>
    </row>
    <row r="8" spans="2:16" ht="15">
      <c r="B8" s="60" t="s">
        <v>72</v>
      </c>
      <c r="C8" s="61"/>
      <c r="D8" s="61"/>
      <c r="E8" s="61"/>
      <c r="F8" s="62"/>
      <c r="G8" s="62"/>
      <c r="H8" s="44"/>
      <c r="I8" s="44"/>
      <c r="J8" s="44"/>
      <c r="K8" s="44"/>
      <c r="L8" s="44"/>
      <c r="M8" s="44"/>
      <c r="N8" s="44"/>
      <c r="O8" s="44"/>
      <c r="P8" s="45"/>
    </row>
    <row r="9" spans="2:16" ht="7.5" customHeight="1">
      <c r="B9" s="65" t="s">
        <v>1</v>
      </c>
      <c r="C9" s="57" t="s">
        <v>2</v>
      </c>
      <c r="D9" s="57" t="s">
        <v>3</v>
      </c>
      <c r="E9" s="54" t="s">
        <v>20</v>
      </c>
      <c r="F9" s="40" t="s">
        <v>23</v>
      </c>
      <c r="G9" s="40" t="s">
        <v>21</v>
      </c>
      <c r="H9" s="70" t="s">
        <v>4</v>
      </c>
      <c r="I9" s="70"/>
      <c r="J9" s="70"/>
      <c r="K9" s="70"/>
      <c r="L9" s="70"/>
      <c r="M9" s="57" t="s">
        <v>10</v>
      </c>
      <c r="N9" s="37" t="s">
        <v>11</v>
      </c>
      <c r="O9" s="57" t="s">
        <v>25</v>
      </c>
      <c r="P9" s="37" t="s">
        <v>22</v>
      </c>
    </row>
    <row r="10" spans="2:16" ht="9.75" customHeight="1">
      <c r="B10" s="66"/>
      <c r="C10" s="58"/>
      <c r="D10" s="58"/>
      <c r="E10" s="55"/>
      <c r="F10" s="41"/>
      <c r="G10" s="41"/>
      <c r="H10" s="71"/>
      <c r="I10" s="71"/>
      <c r="J10" s="71"/>
      <c r="K10" s="71"/>
      <c r="L10" s="71"/>
      <c r="M10" s="63"/>
      <c r="N10" s="38"/>
      <c r="O10" s="63"/>
      <c r="P10" s="38"/>
    </row>
    <row r="11" spans="2:16" ht="15" customHeight="1">
      <c r="B11" s="66"/>
      <c r="C11" s="58"/>
      <c r="D11" s="58"/>
      <c r="E11" s="55"/>
      <c r="F11" s="41"/>
      <c r="G11" s="41"/>
      <c r="H11" s="40" t="s">
        <v>5</v>
      </c>
      <c r="I11" s="40" t="s">
        <v>6</v>
      </c>
      <c r="J11" s="40" t="s">
        <v>7</v>
      </c>
      <c r="K11" s="40" t="s">
        <v>8</v>
      </c>
      <c r="L11" s="40" t="s">
        <v>9</v>
      </c>
      <c r="M11" s="63"/>
      <c r="N11" s="38"/>
      <c r="O11" s="63"/>
      <c r="P11" s="38"/>
    </row>
    <row r="12" spans="2:16" ht="10.5" customHeight="1">
      <c r="B12" s="66"/>
      <c r="C12" s="58"/>
      <c r="D12" s="58"/>
      <c r="E12" s="55"/>
      <c r="F12" s="41"/>
      <c r="G12" s="41"/>
      <c r="H12" s="41"/>
      <c r="I12" s="41"/>
      <c r="J12" s="41"/>
      <c r="K12" s="41"/>
      <c r="L12" s="41"/>
      <c r="M12" s="63"/>
      <c r="N12" s="38"/>
      <c r="O12" s="63"/>
      <c r="P12" s="38"/>
    </row>
    <row r="13" spans="2:16" ht="1.5" customHeight="1">
      <c r="B13" s="67"/>
      <c r="C13" s="56"/>
      <c r="D13" s="59"/>
      <c r="E13" s="56"/>
      <c r="F13" s="56"/>
      <c r="G13" s="56"/>
      <c r="H13" s="42"/>
      <c r="I13" s="42"/>
      <c r="J13" s="42"/>
      <c r="K13" s="42"/>
      <c r="L13" s="42"/>
      <c r="M13" s="64"/>
      <c r="N13" s="39"/>
      <c r="O13" s="64"/>
      <c r="P13" s="39"/>
    </row>
    <row r="14" spans="2:16" ht="47.25" customHeight="1">
      <c r="B14" s="31">
        <v>1</v>
      </c>
      <c r="C14" s="29" t="s">
        <v>36</v>
      </c>
      <c r="D14" s="23" t="s">
        <v>73</v>
      </c>
      <c r="E14" s="30" t="s">
        <v>37</v>
      </c>
      <c r="F14" s="30" t="s">
        <v>37</v>
      </c>
      <c r="G14" s="12" t="s">
        <v>38</v>
      </c>
      <c r="H14" s="36">
        <v>40</v>
      </c>
      <c r="I14" s="36">
        <f>32/3</f>
        <v>10.666666666666666</v>
      </c>
      <c r="J14" s="36">
        <f>32/3</f>
        <v>10.666666666666666</v>
      </c>
      <c r="K14" s="36">
        <f>-8/3</f>
        <v>-2.6666666666666665</v>
      </c>
      <c r="L14" s="36">
        <f>13/3</f>
        <v>4.333333333333333</v>
      </c>
      <c r="M14" s="36">
        <f>SUM(H14:L14)</f>
        <v>63</v>
      </c>
      <c r="N14" s="32">
        <v>1</v>
      </c>
      <c r="O14" s="28">
        <v>13</v>
      </c>
      <c r="P14" s="28" t="s">
        <v>39</v>
      </c>
    </row>
    <row r="15" spans="2:16" ht="57" customHeight="1">
      <c r="B15" s="31">
        <v>2</v>
      </c>
      <c r="C15" s="29" t="s">
        <v>45</v>
      </c>
      <c r="D15" s="23" t="s">
        <v>46</v>
      </c>
      <c r="E15" s="24" t="s">
        <v>47</v>
      </c>
      <c r="F15" s="24" t="s">
        <v>47</v>
      </c>
      <c r="G15" s="12" t="s">
        <v>48</v>
      </c>
      <c r="H15" s="36">
        <f>88/3</f>
        <v>29.333333333333332</v>
      </c>
      <c r="I15" s="36">
        <f>17/3</f>
        <v>5.666666666666667</v>
      </c>
      <c r="J15" s="36">
        <f>10/3</f>
        <v>3.3333333333333335</v>
      </c>
      <c r="K15" s="36">
        <f>13/3</f>
        <v>4.333333333333333</v>
      </c>
      <c r="L15" s="36">
        <v>5</v>
      </c>
      <c r="M15" s="36">
        <f>SUM(H15:L15)</f>
        <v>47.66666666666667</v>
      </c>
      <c r="N15" s="32">
        <v>2</v>
      </c>
      <c r="O15" s="28">
        <v>4</v>
      </c>
      <c r="P15" s="28" t="s">
        <v>49</v>
      </c>
    </row>
    <row r="16" spans="2:16" ht="43.5" customHeight="1">
      <c r="B16" s="31">
        <v>3</v>
      </c>
      <c r="C16" s="29" t="s">
        <v>40</v>
      </c>
      <c r="D16" s="23" t="s">
        <v>41</v>
      </c>
      <c r="E16" s="24" t="s">
        <v>42</v>
      </c>
      <c r="F16" s="24" t="s">
        <v>42</v>
      </c>
      <c r="G16" s="12" t="s">
        <v>43</v>
      </c>
      <c r="H16" s="36">
        <v>25</v>
      </c>
      <c r="I16" s="36">
        <f>10/3</f>
        <v>3.3333333333333335</v>
      </c>
      <c r="J16" s="36">
        <f>10/3</f>
        <v>3.3333333333333335</v>
      </c>
      <c r="K16" s="36">
        <f>10/3</f>
        <v>3.3333333333333335</v>
      </c>
      <c r="L16" s="36">
        <v>10</v>
      </c>
      <c r="M16" s="36">
        <f aca="true" t="shared" si="0" ref="M16:M24">SUM(H16:L16)</f>
        <v>45</v>
      </c>
      <c r="N16" s="32">
        <v>3</v>
      </c>
      <c r="O16" s="28">
        <v>4</v>
      </c>
      <c r="P16" s="28" t="s">
        <v>44</v>
      </c>
    </row>
    <row r="17" spans="2:16" ht="72.75" customHeight="1">
      <c r="B17" s="31">
        <v>4</v>
      </c>
      <c r="C17" s="29" t="s">
        <v>57</v>
      </c>
      <c r="D17" s="23" t="s">
        <v>35</v>
      </c>
      <c r="E17" s="30" t="s">
        <v>58</v>
      </c>
      <c r="F17" s="30" t="s">
        <v>58</v>
      </c>
      <c r="G17" s="12" t="s">
        <v>59</v>
      </c>
      <c r="H17" s="36">
        <f>89/3</f>
        <v>29.666666666666668</v>
      </c>
      <c r="I17" s="36">
        <f>16/3</f>
        <v>5.333333333333333</v>
      </c>
      <c r="J17" s="36">
        <f>5/3</f>
        <v>1.6666666666666667</v>
      </c>
      <c r="K17" s="36">
        <f>1/3</f>
        <v>0.3333333333333333</v>
      </c>
      <c r="L17" s="36">
        <f>11/3</f>
        <v>3.6666666666666665</v>
      </c>
      <c r="M17" s="36">
        <f>SUM(H17:L17)</f>
        <v>40.666666666666664</v>
      </c>
      <c r="N17" s="32">
        <v>4</v>
      </c>
      <c r="O17" s="28">
        <v>13</v>
      </c>
      <c r="P17" s="28"/>
    </row>
    <row r="18" spans="2:16" ht="39" customHeight="1">
      <c r="B18" s="31">
        <v>5</v>
      </c>
      <c r="C18" s="29" t="s">
        <v>63</v>
      </c>
      <c r="D18" s="23" t="s">
        <v>51</v>
      </c>
      <c r="E18" s="24" t="s">
        <v>47</v>
      </c>
      <c r="F18" s="24" t="s">
        <v>47</v>
      </c>
      <c r="G18" s="12" t="s">
        <v>59</v>
      </c>
      <c r="H18" s="36">
        <f>67/3</f>
        <v>22.333333333333332</v>
      </c>
      <c r="I18" s="36">
        <v>3</v>
      </c>
      <c r="J18" s="36">
        <v>0</v>
      </c>
      <c r="K18" s="36">
        <f>1/3</f>
        <v>0.3333333333333333</v>
      </c>
      <c r="L18" s="36">
        <f>10/3</f>
        <v>3.3333333333333335</v>
      </c>
      <c r="M18" s="36">
        <f>SUM(H18:L18)</f>
        <v>28.999999999999996</v>
      </c>
      <c r="N18" s="32">
        <v>5</v>
      </c>
      <c r="O18" s="28">
        <v>16</v>
      </c>
      <c r="P18" s="28"/>
    </row>
    <row r="19" spans="2:16" ht="51" customHeight="1">
      <c r="B19" s="31">
        <v>6</v>
      </c>
      <c r="C19" s="29" t="s">
        <v>50</v>
      </c>
      <c r="D19" s="23" t="s">
        <v>51</v>
      </c>
      <c r="E19" s="24" t="s">
        <v>47</v>
      </c>
      <c r="F19" s="24" t="s">
        <v>47</v>
      </c>
      <c r="G19" s="12" t="s">
        <v>52</v>
      </c>
      <c r="H19" s="36">
        <f>63/3</f>
        <v>21</v>
      </c>
      <c r="I19" s="36">
        <v>3</v>
      </c>
      <c r="J19" s="36">
        <v>0</v>
      </c>
      <c r="K19" s="36">
        <f>1/3</f>
        <v>0.3333333333333333</v>
      </c>
      <c r="L19" s="36">
        <f>13/3</f>
        <v>4.333333333333333</v>
      </c>
      <c r="M19" s="36">
        <f t="shared" si="0"/>
        <v>28.666666666666664</v>
      </c>
      <c r="N19" s="32" t="s">
        <v>69</v>
      </c>
      <c r="O19" s="28">
        <v>23</v>
      </c>
      <c r="P19" s="28" t="s">
        <v>53</v>
      </c>
    </row>
    <row r="20" spans="2:16" ht="63.75" customHeight="1">
      <c r="B20" s="35">
        <v>7</v>
      </c>
      <c r="C20" s="29" t="s">
        <v>67</v>
      </c>
      <c r="D20" s="23" t="s">
        <v>74</v>
      </c>
      <c r="E20" s="24" t="s">
        <v>47</v>
      </c>
      <c r="F20" s="24" t="s">
        <v>47</v>
      </c>
      <c r="G20" s="12" t="s">
        <v>68</v>
      </c>
      <c r="H20" s="36">
        <f>68/3</f>
        <v>22.666666666666668</v>
      </c>
      <c r="I20" s="36">
        <v>3</v>
      </c>
      <c r="J20" s="36">
        <v>-1</v>
      </c>
      <c r="K20" s="36">
        <f>1/3</f>
        <v>0.3333333333333333</v>
      </c>
      <c r="L20" s="36">
        <f>11/3</f>
        <v>3.6666666666666665</v>
      </c>
      <c r="M20" s="36">
        <f>SUM(H20:L20)</f>
        <v>28.666666666666668</v>
      </c>
      <c r="N20" s="32" t="s">
        <v>69</v>
      </c>
      <c r="O20" s="28">
        <v>9</v>
      </c>
      <c r="P20" s="34"/>
    </row>
    <row r="21" spans="2:16" ht="50.25" customHeight="1">
      <c r="B21" s="31">
        <v>8</v>
      </c>
      <c r="C21" s="29" t="s">
        <v>55</v>
      </c>
      <c r="D21" s="23" t="s">
        <v>56</v>
      </c>
      <c r="E21" s="24" t="s">
        <v>47</v>
      </c>
      <c r="F21" s="24" t="s">
        <v>47</v>
      </c>
      <c r="G21" s="12" t="s">
        <v>54</v>
      </c>
      <c r="H21" s="36">
        <f>64/3</f>
        <v>21.333333333333332</v>
      </c>
      <c r="I21" s="36">
        <v>2</v>
      </c>
      <c r="J21" s="36">
        <f>-10/3</f>
        <v>-3.3333333333333335</v>
      </c>
      <c r="K21" s="36">
        <f>5/3</f>
        <v>1.6666666666666667</v>
      </c>
      <c r="L21" s="36">
        <v>5</v>
      </c>
      <c r="M21" s="36">
        <f t="shared" si="0"/>
        <v>26.666666666666668</v>
      </c>
      <c r="N21" s="32">
        <v>8</v>
      </c>
      <c r="O21" s="28">
        <v>9</v>
      </c>
      <c r="P21" s="28"/>
    </row>
    <row r="22" spans="2:16" ht="50.25" customHeight="1">
      <c r="B22" s="31">
        <v>9</v>
      </c>
      <c r="C22" s="29" t="s">
        <v>60</v>
      </c>
      <c r="D22" s="23" t="s">
        <v>56</v>
      </c>
      <c r="E22" s="24" t="s">
        <v>47</v>
      </c>
      <c r="F22" s="24" t="s">
        <v>47</v>
      </c>
      <c r="G22" s="12" t="s">
        <v>59</v>
      </c>
      <c r="H22" s="36">
        <f>63/3</f>
        <v>21</v>
      </c>
      <c r="I22" s="36">
        <f>5/3</f>
        <v>1.6666666666666667</v>
      </c>
      <c r="J22" s="36">
        <v>-5</v>
      </c>
      <c r="K22" s="36">
        <v>1</v>
      </c>
      <c r="L22" s="36">
        <f>5/3</f>
        <v>1.6666666666666667</v>
      </c>
      <c r="M22" s="36">
        <f t="shared" si="0"/>
        <v>20.333333333333336</v>
      </c>
      <c r="N22" s="32">
        <v>9</v>
      </c>
      <c r="O22" s="28">
        <v>9</v>
      </c>
      <c r="P22" s="28"/>
    </row>
    <row r="23" spans="2:16" ht="54" customHeight="1">
      <c r="B23" s="33">
        <v>10</v>
      </c>
      <c r="C23" s="29" t="s">
        <v>64</v>
      </c>
      <c r="D23" s="23" t="s">
        <v>65</v>
      </c>
      <c r="E23" s="24" t="s">
        <v>47</v>
      </c>
      <c r="F23" s="24" t="s">
        <v>47</v>
      </c>
      <c r="G23" s="12" t="s">
        <v>66</v>
      </c>
      <c r="H23" s="36">
        <v>20</v>
      </c>
      <c r="I23" s="36">
        <v>0</v>
      </c>
      <c r="J23" s="36">
        <f>-10/3</f>
        <v>-3.3333333333333335</v>
      </c>
      <c r="K23" s="36">
        <v>-3</v>
      </c>
      <c r="L23" s="36">
        <v>5</v>
      </c>
      <c r="M23" s="36">
        <f>SUM(H23:L23)</f>
        <v>18.666666666666668</v>
      </c>
      <c r="N23" s="32">
        <v>10</v>
      </c>
      <c r="O23" s="28">
        <v>10</v>
      </c>
      <c r="P23" s="34"/>
    </row>
    <row r="24" spans="2:16" ht="39" customHeight="1">
      <c r="B24" s="31">
        <v>11</v>
      </c>
      <c r="C24" s="29" t="s">
        <v>61</v>
      </c>
      <c r="D24" s="23" t="s">
        <v>62</v>
      </c>
      <c r="E24" s="24" t="s">
        <v>47</v>
      </c>
      <c r="F24" s="24" t="s">
        <v>47</v>
      </c>
      <c r="G24" s="12" t="s">
        <v>59</v>
      </c>
      <c r="H24" s="36">
        <v>20</v>
      </c>
      <c r="I24" s="36">
        <v>0</v>
      </c>
      <c r="J24" s="36">
        <v>-5</v>
      </c>
      <c r="K24" s="36">
        <v>-1</v>
      </c>
      <c r="L24" s="36">
        <f>-11/3</f>
        <v>-3.6666666666666665</v>
      </c>
      <c r="M24" s="36">
        <f t="shared" si="0"/>
        <v>10.333333333333334</v>
      </c>
      <c r="N24" s="32">
        <v>11</v>
      </c>
      <c r="O24" s="28">
        <v>20</v>
      </c>
      <c r="P24" s="28"/>
    </row>
    <row r="25" spans="2:16" ht="14.25" customHeight="1">
      <c r="B25" s="13"/>
      <c r="C25" s="25"/>
      <c r="D25" s="15"/>
      <c r="E25" s="22"/>
      <c r="F25" s="22"/>
      <c r="G25" s="22"/>
      <c r="H25" s="16"/>
      <c r="I25" s="16"/>
      <c r="J25" s="16"/>
      <c r="K25" s="16"/>
      <c r="L25" s="16"/>
      <c r="N25" s="26" t="s">
        <v>24</v>
      </c>
      <c r="O25" s="26">
        <f>SUM(O14:O24)</f>
        <v>130</v>
      </c>
      <c r="P25" s="27" t="s">
        <v>28</v>
      </c>
    </row>
    <row r="26" spans="2:12" ht="15.75">
      <c r="B26" s="19" t="s">
        <v>78</v>
      </c>
      <c r="E26" s="19" t="s">
        <v>77</v>
      </c>
      <c r="F26" s="19"/>
      <c r="G26" s="19"/>
      <c r="H26" s="16"/>
      <c r="I26" s="19" t="s">
        <v>18</v>
      </c>
      <c r="L26" s="19" t="s">
        <v>17</v>
      </c>
    </row>
    <row r="27" spans="5:12" ht="15.75">
      <c r="E27" s="19" t="s">
        <v>27</v>
      </c>
      <c r="F27" s="19"/>
      <c r="G27" s="19"/>
      <c r="H27" s="16"/>
      <c r="L27" s="19" t="s">
        <v>29</v>
      </c>
    </row>
    <row r="28" ht="9.75" customHeight="1"/>
    <row r="29" spans="2:15" ht="16.5">
      <c r="B29" s="19" t="s">
        <v>16</v>
      </c>
      <c r="C29" s="14"/>
      <c r="E29" s="19" t="s">
        <v>70</v>
      </c>
      <c r="F29" s="19"/>
      <c r="G29" s="19"/>
      <c r="I29" s="20" t="s">
        <v>30</v>
      </c>
      <c r="J29" s="21"/>
      <c r="L29" s="19" t="s">
        <v>31</v>
      </c>
      <c r="M29" s="17"/>
      <c r="N29" s="17"/>
      <c r="O29" s="17"/>
    </row>
    <row r="30" spans="2:15" ht="16.5">
      <c r="B30" s="13"/>
      <c r="C30" s="14"/>
      <c r="E30" s="19" t="s">
        <v>34</v>
      </c>
      <c r="F30" s="19"/>
      <c r="G30" s="19"/>
      <c r="J30" s="21"/>
      <c r="L30" s="19" t="s">
        <v>27</v>
      </c>
      <c r="M30" s="17"/>
      <c r="N30" s="17"/>
      <c r="O30" s="17"/>
    </row>
    <row r="31" spans="5:16" ht="8.25" customHeight="1">
      <c r="E31" s="19"/>
      <c r="F31" s="19"/>
      <c r="G31" s="19"/>
      <c r="J31" s="21"/>
      <c r="L31" s="19"/>
      <c r="M31" s="17"/>
      <c r="N31" s="17"/>
      <c r="O31" s="17"/>
      <c r="P31" s="18"/>
    </row>
    <row r="32" spans="5:15" ht="16.5">
      <c r="E32" s="19" t="s">
        <v>33</v>
      </c>
      <c r="F32" s="19"/>
      <c r="G32" s="19"/>
      <c r="I32" s="20" t="s">
        <v>30</v>
      </c>
      <c r="J32" s="21"/>
      <c r="L32" s="19" t="s">
        <v>33</v>
      </c>
      <c r="M32" s="17"/>
      <c r="N32" s="17"/>
      <c r="O32" s="17"/>
    </row>
    <row r="33" spans="5:15" ht="16.5">
      <c r="E33" s="19" t="s">
        <v>34</v>
      </c>
      <c r="F33" s="19"/>
      <c r="G33" s="19"/>
      <c r="I33" s="20" t="s">
        <v>32</v>
      </c>
      <c r="J33" s="21"/>
      <c r="L33" s="19" t="s">
        <v>34</v>
      </c>
      <c r="M33" s="17"/>
      <c r="N33" s="17"/>
      <c r="O33" s="17"/>
    </row>
    <row r="34" spans="6:7" ht="10.5" customHeight="1">
      <c r="F34" s="19"/>
      <c r="G34" s="19"/>
    </row>
    <row r="35" ht="15.75">
      <c r="E35" s="19" t="s">
        <v>71</v>
      </c>
    </row>
    <row r="36" ht="15.75">
      <c r="E36" s="19" t="s">
        <v>34</v>
      </c>
    </row>
    <row r="41" spans="12:15" ht="15.75">
      <c r="L41" s="19"/>
      <c r="M41" s="19"/>
      <c r="N41" s="19"/>
      <c r="O41" s="19"/>
    </row>
    <row r="42" spans="12:15" ht="15.75">
      <c r="L42" s="19"/>
      <c r="M42" s="19"/>
      <c r="N42" s="19"/>
      <c r="O42" s="19"/>
    </row>
    <row r="44" spans="13:15" ht="16.5">
      <c r="M44" s="20"/>
      <c r="N44" s="20"/>
      <c r="O44" s="20"/>
    </row>
    <row r="45" spans="13:15" ht="16.5">
      <c r="M45" s="20"/>
      <c r="N45" s="20"/>
      <c r="O45" s="20"/>
    </row>
  </sheetData>
  <mergeCells count="23">
    <mergeCell ref="F9:F13"/>
    <mergeCell ref="H11:H13"/>
    <mergeCell ref="K11:K13"/>
    <mergeCell ref="O9:O13"/>
    <mergeCell ref="D7:P7"/>
    <mergeCell ref="E9:E13"/>
    <mergeCell ref="D9:D13"/>
    <mergeCell ref="B8:P8"/>
    <mergeCell ref="M9:M13"/>
    <mergeCell ref="C9:C13"/>
    <mergeCell ref="B9:B13"/>
    <mergeCell ref="L11:L13"/>
    <mergeCell ref="G9:G13"/>
    <mergeCell ref="H9:L10"/>
    <mergeCell ref="D2:P2"/>
    <mergeCell ref="D4:P4"/>
    <mergeCell ref="D3:P3"/>
    <mergeCell ref="D6:L6"/>
    <mergeCell ref="D5:P5"/>
    <mergeCell ref="P9:P13"/>
    <mergeCell ref="I11:I13"/>
    <mergeCell ref="J11:J13"/>
    <mergeCell ref="N9:N13"/>
  </mergeCells>
  <printOptions horizontalCentered="1"/>
  <pageMargins left="0.2" right="0.1968503937007874" top="1.2" bottom="0.31496062992125984" header="0.87" footer="0.15748031496062992"/>
  <pageSetup fitToHeight="2" fitToWidth="1" horizontalDpi="600" verticalDpi="600" orientation="landscape" paperSize="9" scale="77" r:id="rId2"/>
  <headerFooter alignWithMargins="0">
    <oddHeader>&amp;C&amp;P</oddHeader>
    <oddFooter>&amp;L&amp;F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2006-03-06T14:33:26Z</cp:lastPrinted>
  <dcterms:created xsi:type="dcterms:W3CDTF">2004-05-24T13:45:55Z</dcterms:created>
  <dcterms:modified xsi:type="dcterms:W3CDTF">2006-03-14T15:26:09Z</dcterms:modified>
  <cp:category/>
  <cp:version/>
  <cp:contentType/>
  <cp:contentStatus/>
</cp:coreProperties>
</file>